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7650" windowHeight="9540" tabRatio="381" activeTab="0"/>
  </bookViews>
  <sheets>
    <sheet name="overzicht" sheetId="1" r:id="rId1"/>
    <sheet name="Dag,2Pl,3Pl,Med_dienst" sheetId="2" r:id="rId2"/>
    <sheet name="4Pl" sheetId="3" r:id="rId3"/>
    <sheet name="interventie" sheetId="4" r:id="rId4"/>
    <sheet name="toezicht" sheetId="5" r:id="rId5"/>
    <sheet name="MD" sheetId="6" r:id="rId6"/>
  </sheets>
  <definedNames>
    <definedName name="_xlnm.Print_Area" localSheetId="2">'4Pl'!$A$1:$AA$53</definedName>
    <definedName name="_xlnm.Print_Area" localSheetId="1">'Dag,2Pl,3Pl,Med_dienst'!$A$1:$Q$50</definedName>
    <definedName name="_xlnm.Print_Area" localSheetId="3">'interventie'!$A$1:$AI$51</definedName>
    <definedName name="_xlnm.Print_Area" localSheetId="0">'overzicht'!#REF!</definedName>
    <definedName name="_xlnm.Print_Area" localSheetId="4">'toezicht'!$A$1:$AK$51</definedName>
  </definedNames>
  <calcPr fullCalcOnLoad="1"/>
</workbook>
</file>

<file path=xl/sharedStrings.xml><?xml version="1.0" encoding="utf-8"?>
<sst xmlns="http://schemas.openxmlformats.org/spreadsheetml/2006/main" count="353" uniqueCount="64">
  <si>
    <t>Recht op ADV:</t>
  </si>
  <si>
    <t>uren</t>
  </si>
  <si>
    <t>Arb.dagen</t>
  </si>
  <si>
    <t>Afwezigheid</t>
  </si>
  <si>
    <t>Uren</t>
  </si>
  <si>
    <t>Sanctie</t>
  </si>
  <si>
    <t>Recht op C40:</t>
  </si>
  <si>
    <t>ADV</t>
  </si>
  <si>
    <t>C40</t>
  </si>
  <si>
    <t>Recht op CRF:</t>
  </si>
  <si>
    <t>Recht op CR:</t>
  </si>
  <si>
    <t>CRF</t>
  </si>
  <si>
    <t>CR</t>
  </si>
  <si>
    <t>dagen</t>
  </si>
  <si>
    <t>D-dagen</t>
  </si>
  <si>
    <t>D-uren</t>
  </si>
  <si>
    <t>Ft-dagen</t>
  </si>
  <si>
    <t>Omrekening sanctie ADV dagen naar</t>
  </si>
  <si>
    <t>12u-systeem</t>
  </si>
  <si>
    <t>Omrekening sanctie C40 dagen naar</t>
  </si>
  <si>
    <t>factor in</t>
  </si>
  <si>
    <t>factor voor</t>
  </si>
  <si>
    <t>1/2 dag</t>
  </si>
  <si>
    <t>Cycli</t>
  </si>
  <si>
    <t>dagen/cyc</t>
  </si>
  <si>
    <t>totaal</t>
  </si>
  <si>
    <t>in dagen</t>
  </si>
  <si>
    <t>C40-</t>
  </si>
  <si>
    <t>dag</t>
  </si>
  <si>
    <t>arb.</t>
  </si>
  <si>
    <t>4Pl</t>
  </si>
  <si>
    <t>Ft</t>
  </si>
  <si>
    <t>uren/cyc</t>
  </si>
  <si>
    <t>Toekenning CR-dagen bij onvolledige tewerkstelling in</t>
  </si>
  <si>
    <t>In- en Uitdienstparameter:</t>
  </si>
  <si>
    <t>Na X arb.dagen</t>
  </si>
  <si>
    <t>in B1 of B2 ploeg</t>
  </si>
  <si>
    <t>Recht op</t>
  </si>
  <si>
    <t>CR-dag</t>
  </si>
  <si>
    <t>CR-uren</t>
  </si>
  <si>
    <t>Tewerkstelling</t>
  </si>
  <si>
    <t>in "quinzaines"</t>
  </si>
  <si>
    <t>Recht</t>
  </si>
  <si>
    <t>Dagen</t>
  </si>
  <si>
    <t>Anciënniteit</t>
  </si>
  <si>
    <t>Van</t>
  </si>
  <si>
    <t>Tot</t>
  </si>
  <si>
    <t>Toekenning ADV-dagen bij onvolledige tewerkstelling in</t>
  </si>
  <si>
    <t>Brandweeerstelsel.</t>
  </si>
  <si>
    <t>BIJLAGE 4</t>
  </si>
  <si>
    <t>Sanctietabel voor medewerkers in 4 ploegen</t>
  </si>
  <si>
    <t>Sanctietabel voor medewerkers van de interventiedienst</t>
  </si>
  <si>
    <t>Sanctietabel voor medewerkers van toezicht</t>
  </si>
  <si>
    <t>Sanctietabel per arbeidsdag voor medewerkers in 4 ploegen</t>
  </si>
  <si>
    <t>Sanctietabel per arbeidsdag voor medewerkers van interventiedienst</t>
  </si>
  <si>
    <t>Sanctietabel per arbeidsdag voor medewerkers van toezicht</t>
  </si>
  <si>
    <t>Sanctietabel per arbeidsdag voor medewerkers in dagdienst,</t>
  </si>
  <si>
    <t xml:space="preserve"> 2 en 3 ploegen en medische dienst</t>
  </si>
  <si>
    <t>Sanctietabel voor medewerkers bij de medische dienst</t>
  </si>
  <si>
    <t>Sanctietabel voor medewerkers in dagdienst, 2 en 3 ploegen</t>
  </si>
  <si>
    <t>Recht op C42</t>
  </si>
  <si>
    <t>C42</t>
  </si>
  <si>
    <t>8!</t>
  </si>
  <si>
    <t>Sanctietabel per arbeidsdag voor shiftmedewerkers medische dienst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</si>
</sst>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1" xfId="0" applyBorder="1" applyAlignment="1">
      <alignment/>
    </xf>
    <xf numFmtId="18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 horizontal="right"/>
    </xf>
    <xf numFmtId="181" fontId="0" fillId="0" borderId="0" xfId="0" applyNumberFormat="1" applyAlignment="1">
      <alignment horizontal="right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53" applyAlignment="1" applyProtection="1">
      <alignment horizontal="left" vertical="center"/>
      <protection/>
    </xf>
    <xf numFmtId="0" fontId="0" fillId="0" borderId="0" xfId="53" applyAlignment="1" applyProtection="1">
      <alignment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47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Dag,2Pl,3Pl,Med_dienst'!A1" /><Relationship Id="rId3" Type="http://schemas.openxmlformats.org/officeDocument/2006/relationships/hyperlink" Target="#'Dag,2Pl,3Pl,Med_dienst'!A1" /><Relationship Id="rId4" Type="http://schemas.openxmlformats.org/officeDocument/2006/relationships/hyperlink" Target="#'4Pl'!A1" /><Relationship Id="rId5" Type="http://schemas.openxmlformats.org/officeDocument/2006/relationships/hyperlink" Target="#'4Pl'!A1" /><Relationship Id="rId6" Type="http://schemas.openxmlformats.org/officeDocument/2006/relationships/hyperlink" Target="#interventie!A1" /><Relationship Id="rId7" Type="http://schemas.openxmlformats.org/officeDocument/2006/relationships/hyperlink" Target="#interventie!A1" /><Relationship Id="rId8" Type="http://schemas.openxmlformats.org/officeDocument/2006/relationships/hyperlink" Target="#toezicht!A1" /><Relationship Id="rId9" Type="http://schemas.openxmlformats.org/officeDocument/2006/relationships/hyperlink" Target="#toezicht!A1" /><Relationship Id="rId10" Type="http://schemas.openxmlformats.org/officeDocument/2006/relationships/image" Target="../media/image2.png" /><Relationship Id="rId11" Type="http://schemas.openxmlformats.org/officeDocument/2006/relationships/hyperlink" Target="#MD!A1" /><Relationship Id="rId12" Type="http://schemas.openxmlformats.org/officeDocument/2006/relationships/hyperlink" Target="#M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verzich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overzich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overzich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overzich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overzich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76200</xdr:rowOff>
    </xdr:from>
    <xdr:to>
      <xdr:col>1</xdr:col>
      <xdr:colOff>342900</xdr:colOff>
      <xdr:row>4</xdr:row>
      <xdr:rowOff>333375</xdr:rowOff>
    </xdr:to>
    <xdr:pic>
      <xdr:nvPicPr>
        <xdr:cNvPr id="1" name="Picture 6" descr="BD10301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19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66675</xdr:rowOff>
    </xdr:from>
    <xdr:to>
      <xdr:col>1</xdr:col>
      <xdr:colOff>323850</xdr:colOff>
      <xdr:row>5</xdr:row>
      <xdr:rowOff>323850</xdr:rowOff>
    </xdr:to>
    <xdr:pic>
      <xdr:nvPicPr>
        <xdr:cNvPr id="2" name="Picture 10" descr="BD10301_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</xdr:row>
      <xdr:rowOff>114300</xdr:rowOff>
    </xdr:from>
    <xdr:to>
      <xdr:col>1</xdr:col>
      <xdr:colOff>314325</xdr:colOff>
      <xdr:row>6</xdr:row>
      <xdr:rowOff>371475</xdr:rowOff>
    </xdr:to>
    <xdr:pic>
      <xdr:nvPicPr>
        <xdr:cNvPr id="3" name="Picture 11" descr="BD10301_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479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104775</xdr:rowOff>
    </xdr:from>
    <xdr:to>
      <xdr:col>1</xdr:col>
      <xdr:colOff>314325</xdr:colOff>
      <xdr:row>7</xdr:row>
      <xdr:rowOff>361950</xdr:rowOff>
    </xdr:to>
    <xdr:pic>
      <xdr:nvPicPr>
        <xdr:cNvPr id="4" name="Picture 12" descr="BD10301_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933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133350</xdr:rowOff>
    </xdr:from>
    <xdr:to>
      <xdr:col>2</xdr:col>
      <xdr:colOff>3352800</xdr:colOff>
      <xdr:row>3</xdr:row>
      <xdr:rowOff>304800</xdr:rowOff>
    </xdr:to>
    <xdr:pic>
      <xdr:nvPicPr>
        <xdr:cNvPr id="5" name="Picture 13" descr="BD10284_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66875" y="133350"/>
          <a:ext cx="2714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</xdr:row>
      <xdr:rowOff>152400</xdr:rowOff>
    </xdr:from>
    <xdr:to>
      <xdr:col>1</xdr:col>
      <xdr:colOff>304800</xdr:colOff>
      <xdr:row>8</xdr:row>
      <xdr:rowOff>409575</xdr:rowOff>
    </xdr:to>
    <xdr:pic>
      <xdr:nvPicPr>
        <xdr:cNvPr id="6" name="Picture 12" descr="BD10301_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766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723900</xdr:colOff>
      <xdr:row>2</xdr:row>
      <xdr:rowOff>9525</xdr:rowOff>
    </xdr:from>
    <xdr:ext cx="1209675" cy="1905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552950" y="466725"/>
          <a:ext cx="1209675" cy="190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Terug naar overzicht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400050</xdr:colOff>
      <xdr:row>1</xdr:row>
      <xdr:rowOff>133350</xdr:rowOff>
    </xdr:from>
    <xdr:ext cx="1209675" cy="1905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438525" y="361950"/>
          <a:ext cx="1209675" cy="190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Terug naar overzicht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161925</xdr:colOff>
      <xdr:row>2</xdr:row>
      <xdr:rowOff>66675</xdr:rowOff>
    </xdr:from>
    <xdr:ext cx="1209675" cy="190500"/>
    <xdr:sp>
      <xdr:nvSpPr>
        <xdr:cNvPr id="1" name="Text Box 7">
          <a:hlinkClick r:id="rId1"/>
        </xdr:cNvPr>
        <xdr:cNvSpPr txBox="1">
          <a:spLocks noChangeArrowheads="1"/>
        </xdr:cNvSpPr>
      </xdr:nvSpPr>
      <xdr:spPr>
        <a:xfrm>
          <a:off x="4619625" y="457200"/>
          <a:ext cx="1209675" cy="190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Terug naar overzicht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22</xdr:row>
      <xdr:rowOff>19050</xdr:rowOff>
    </xdr:from>
    <xdr:to>
      <xdr:col>17</xdr:col>
      <xdr:colOff>161925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495550" y="3648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152400</xdr:colOff>
      <xdr:row>1</xdr:row>
      <xdr:rowOff>161925</xdr:rowOff>
    </xdr:from>
    <xdr:ext cx="1209675" cy="190500"/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4343400" y="390525"/>
          <a:ext cx="1209675" cy="190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Terug naar overzicht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457200</xdr:colOff>
      <xdr:row>2</xdr:row>
      <xdr:rowOff>9525</xdr:rowOff>
    </xdr:from>
    <xdr:ext cx="1209675" cy="1905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410075" y="400050"/>
          <a:ext cx="1209675" cy="190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Terug naar overzicht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9"/>
  <sheetViews>
    <sheetView showGridLines="0" showRowColHeaders="0"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43" customWidth="1"/>
    <col min="2" max="2" width="6.28125" style="43" customWidth="1"/>
    <col min="3" max="3" width="65.57421875" style="46" customWidth="1"/>
    <col min="4" max="16384" width="9.140625" style="43" customWidth="1"/>
  </cols>
  <sheetData>
    <row r="1" ht="15" customHeight="1">
      <c r="C1" s="44"/>
    </row>
    <row r="2" ht="39" customHeight="1">
      <c r="C2" s="45" t="s">
        <v>49</v>
      </c>
    </row>
    <row r="3" ht="12.75"/>
    <row r="4" ht="39" customHeight="1"/>
    <row r="5" ht="39" customHeight="1">
      <c r="C5" s="52" t="s">
        <v>59</v>
      </c>
    </row>
    <row r="6" spans="3:6" ht="39" customHeight="1">
      <c r="C6" s="48" t="s">
        <v>50</v>
      </c>
      <c r="F6" s="49"/>
    </row>
    <row r="7" ht="39" customHeight="1">
      <c r="C7" s="48" t="s">
        <v>51</v>
      </c>
    </row>
    <row r="8" ht="39" customHeight="1">
      <c r="C8" s="48" t="s">
        <v>52</v>
      </c>
    </row>
    <row r="9" ht="39" customHeight="1">
      <c r="C9" s="48" t="s">
        <v>58</v>
      </c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</sheetData>
  <sheetProtection selectLockedCells="1" selectUnlockedCells="1"/>
  <hyperlinks>
    <hyperlink ref="C5" location="'Dag,2Pl,3Pl,Med_dienst'!A1" display="Sanctietabel voor medewerkers in dagdienst, 2 en 3 ploegen"/>
    <hyperlink ref="C6" location="'4Pl'!A1" display="Sanctietabel voor medewerkers in 4 ploegen"/>
    <hyperlink ref="C7" location="interventie!A1" display="Sanctietabel voor medewerkers van de interventiedienst"/>
    <hyperlink ref="C8" location="toezicht!A1" display="Sanctietabel voor medewerkers van toezicht"/>
    <hyperlink ref="C9" location="MD!A1" display="Sanctietabel voor medewerkers bij de medische dienst"/>
  </hyperlinks>
  <printOptions/>
  <pageMargins left="0.75" right="0.75" top="0.72" bottom="0.72" header="0.5" footer="0.5"/>
  <pageSetup horizontalDpi="600" verticalDpi="600" orientation="portrait" paperSize="9" r:id="rId2"/>
  <headerFooter alignWithMargins="0">
    <oddHeader>&amp;LSanctioneringstabel Bedienden</oddHeader>
    <oddFooter>&amp;L&amp;D&amp;R&amp;F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7.28125" style="1" bestFit="1" customWidth="1"/>
    <col min="4" max="4" width="10.8515625" style="0" bestFit="1" customWidth="1"/>
    <col min="5" max="5" width="7.28125" style="0" bestFit="1" customWidth="1"/>
    <col min="7" max="7" width="10.8515625" style="0" bestFit="1" customWidth="1"/>
    <col min="8" max="8" width="7.28125" style="0" bestFit="1" customWidth="1"/>
    <col min="10" max="10" width="10.8515625" style="0" bestFit="1" customWidth="1"/>
    <col min="11" max="11" width="7.28125" style="0" bestFit="1" customWidth="1"/>
    <col min="13" max="13" width="10.8515625" style="0" bestFit="1" customWidth="1"/>
    <col min="14" max="14" width="7.28125" style="0" bestFit="1" customWidth="1"/>
    <col min="16" max="16" width="10.8515625" style="0" bestFit="1" customWidth="1"/>
    <col min="17" max="17" width="7.28125" style="0" bestFit="1" customWidth="1"/>
  </cols>
  <sheetData>
    <row r="1" ht="18">
      <c r="A1" s="34" t="s">
        <v>56</v>
      </c>
    </row>
    <row r="2" ht="18">
      <c r="A2" s="34" t="s">
        <v>57</v>
      </c>
    </row>
    <row r="3" ht="12.75">
      <c r="A3" s="33"/>
    </row>
    <row r="4" spans="1:3" ht="12.75">
      <c r="A4" s="5" t="s">
        <v>0</v>
      </c>
      <c r="B4" s="6">
        <f>8*29</f>
        <v>232</v>
      </c>
      <c r="C4" s="5" t="s">
        <v>1</v>
      </c>
    </row>
    <row r="5" spans="1:3" ht="12.75">
      <c r="A5" s="5"/>
      <c r="B5" s="6"/>
      <c r="C5" s="5"/>
    </row>
    <row r="6" spans="1:17" ht="12.75">
      <c r="A6" s="2" t="s">
        <v>2</v>
      </c>
      <c r="B6" s="3" t="s">
        <v>4</v>
      </c>
      <c r="D6" s="2" t="s">
        <v>2</v>
      </c>
      <c r="E6" s="3" t="s">
        <v>4</v>
      </c>
      <c r="G6" s="2" t="s">
        <v>2</v>
      </c>
      <c r="H6" s="3" t="s">
        <v>4</v>
      </c>
      <c r="J6" s="2" t="s">
        <v>2</v>
      </c>
      <c r="K6" s="3" t="s">
        <v>4</v>
      </c>
      <c r="M6" s="2" t="s">
        <v>2</v>
      </c>
      <c r="N6" s="3" t="s">
        <v>4</v>
      </c>
      <c r="P6" s="2" t="s">
        <v>2</v>
      </c>
      <c r="Q6" s="3" t="s">
        <v>4</v>
      </c>
    </row>
    <row r="7" spans="1:17" ht="12.75">
      <c r="A7" s="8" t="s">
        <v>3</v>
      </c>
      <c r="B7" s="4" t="s">
        <v>5</v>
      </c>
      <c r="D7" s="8" t="s">
        <v>3</v>
      </c>
      <c r="E7" s="4" t="s">
        <v>5</v>
      </c>
      <c r="G7" s="8" t="s">
        <v>3</v>
      </c>
      <c r="H7" s="4" t="s">
        <v>5</v>
      </c>
      <c r="J7" s="8" t="s">
        <v>3</v>
      </c>
      <c r="K7" s="4" t="s">
        <v>5</v>
      </c>
      <c r="M7" s="8" t="s">
        <v>3</v>
      </c>
      <c r="N7" s="4" t="s">
        <v>5</v>
      </c>
      <c r="P7" s="8" t="s">
        <v>3</v>
      </c>
      <c r="Q7" s="4" t="s">
        <v>5</v>
      </c>
    </row>
    <row r="8" spans="1:17" ht="12.75">
      <c r="A8" s="3">
        <v>1</v>
      </c>
      <c r="B8" s="3">
        <v>0</v>
      </c>
      <c r="D8" s="7">
        <v>44</v>
      </c>
      <c r="E8" s="7">
        <f>B49</f>
        <v>40</v>
      </c>
      <c r="G8" s="7">
        <v>87</v>
      </c>
      <c r="H8" s="7">
        <v>84</v>
      </c>
      <c r="J8" s="7">
        <v>130</v>
      </c>
      <c r="K8" s="7">
        <f>H50</f>
        <v>124</v>
      </c>
      <c r="M8" s="7">
        <v>173</v>
      </c>
      <c r="N8" s="7">
        <f>K50</f>
        <v>164</v>
      </c>
      <c r="P8" s="7">
        <v>216</v>
      </c>
      <c r="Q8" s="7">
        <v>208</v>
      </c>
    </row>
    <row r="9" spans="1:17" ht="12.75">
      <c r="A9" s="7">
        <v>2</v>
      </c>
      <c r="B9" s="7">
        <v>0</v>
      </c>
      <c r="D9" s="7">
        <v>45</v>
      </c>
      <c r="E9" s="7">
        <f>E8</f>
        <v>40</v>
      </c>
      <c r="G9" s="7">
        <v>88</v>
      </c>
      <c r="H9" s="7">
        <f>H8</f>
        <v>84</v>
      </c>
      <c r="J9" s="7">
        <v>131</v>
      </c>
      <c r="K9" s="7">
        <f>K8</f>
        <v>124</v>
      </c>
      <c r="M9" s="7">
        <v>174</v>
      </c>
      <c r="N9" s="7">
        <f>N8</f>
        <v>164</v>
      </c>
      <c r="P9" s="7">
        <v>217</v>
      </c>
      <c r="Q9" s="7">
        <f>Q8</f>
        <v>208</v>
      </c>
    </row>
    <row r="10" spans="1:17" ht="12.75">
      <c r="A10" s="7">
        <v>3</v>
      </c>
      <c r="B10" s="7">
        <v>0</v>
      </c>
      <c r="D10" s="7">
        <v>46</v>
      </c>
      <c r="E10" s="7">
        <v>44</v>
      </c>
      <c r="G10" s="7">
        <v>89</v>
      </c>
      <c r="H10" s="7">
        <f>H9</f>
        <v>84</v>
      </c>
      <c r="J10" s="7">
        <v>132</v>
      </c>
      <c r="K10" s="7">
        <f>K9</f>
        <v>124</v>
      </c>
      <c r="M10" s="7">
        <v>175</v>
      </c>
      <c r="N10" s="7">
        <v>168</v>
      </c>
      <c r="P10" s="7">
        <v>218</v>
      </c>
      <c r="Q10" s="7">
        <f>Q9</f>
        <v>208</v>
      </c>
    </row>
    <row r="11" spans="1:17" ht="12.75">
      <c r="A11" s="7">
        <v>4</v>
      </c>
      <c r="B11" s="7">
        <v>4</v>
      </c>
      <c r="D11" s="7">
        <v>47</v>
      </c>
      <c r="E11" s="7">
        <f>E10</f>
        <v>44</v>
      </c>
      <c r="G11" s="7">
        <v>90</v>
      </c>
      <c r="H11" s="7">
        <f>H10</f>
        <v>84</v>
      </c>
      <c r="J11" s="7">
        <v>133</v>
      </c>
      <c r="K11" s="7">
        <v>128</v>
      </c>
      <c r="M11" s="7">
        <v>176</v>
      </c>
      <c r="N11" s="7">
        <f>N10</f>
        <v>168</v>
      </c>
      <c r="P11" s="7">
        <v>219</v>
      </c>
      <c r="Q11" s="7">
        <f>Q10</f>
        <v>208</v>
      </c>
    </row>
    <row r="12" spans="1:17" ht="12.75">
      <c r="A12" s="7">
        <v>5</v>
      </c>
      <c r="B12" s="7">
        <f>B11</f>
        <v>4</v>
      </c>
      <c r="D12" s="7">
        <v>48</v>
      </c>
      <c r="E12" s="7">
        <f>E11</f>
        <v>44</v>
      </c>
      <c r="G12" s="7">
        <v>91</v>
      </c>
      <c r="H12" s="7">
        <v>88</v>
      </c>
      <c r="J12" s="7">
        <v>134</v>
      </c>
      <c r="K12" s="7">
        <f>K11</f>
        <v>128</v>
      </c>
      <c r="M12" s="7">
        <v>177</v>
      </c>
      <c r="N12" s="7">
        <f>N11</f>
        <v>168</v>
      </c>
      <c r="P12" s="7">
        <v>220</v>
      </c>
      <c r="Q12" s="7">
        <v>212</v>
      </c>
    </row>
    <row r="13" spans="1:17" ht="12.75">
      <c r="A13" s="7">
        <v>6</v>
      </c>
      <c r="B13" s="7">
        <f>B12</f>
        <v>4</v>
      </c>
      <c r="D13" s="7">
        <v>49</v>
      </c>
      <c r="E13" s="7">
        <f>E12</f>
        <v>44</v>
      </c>
      <c r="G13" s="7">
        <v>92</v>
      </c>
      <c r="H13" s="7">
        <f>H12</f>
        <v>88</v>
      </c>
      <c r="J13" s="7">
        <v>135</v>
      </c>
      <c r="K13" s="7">
        <f>K12</f>
        <v>128</v>
      </c>
      <c r="M13" s="7">
        <v>178</v>
      </c>
      <c r="N13" s="7">
        <f>N12</f>
        <v>168</v>
      </c>
      <c r="P13" s="7">
        <v>221</v>
      </c>
      <c r="Q13" s="7">
        <f>Q12</f>
        <v>212</v>
      </c>
    </row>
    <row r="14" spans="1:17" ht="12.75">
      <c r="A14" s="7">
        <v>7</v>
      </c>
      <c r="B14" s="7">
        <f>B13</f>
        <v>4</v>
      </c>
      <c r="D14" s="7">
        <v>50</v>
      </c>
      <c r="E14" s="7">
        <v>48</v>
      </c>
      <c r="G14" s="7">
        <v>93</v>
      </c>
      <c r="H14" s="7">
        <f>H13</f>
        <v>88</v>
      </c>
      <c r="J14" s="7">
        <v>136</v>
      </c>
      <c r="K14" s="7">
        <f>K13</f>
        <v>128</v>
      </c>
      <c r="M14" s="7">
        <v>179</v>
      </c>
      <c r="N14" s="7">
        <v>172</v>
      </c>
      <c r="P14" s="7">
        <v>222</v>
      </c>
      <c r="Q14" s="7">
        <f>Q13</f>
        <v>212</v>
      </c>
    </row>
    <row r="15" spans="1:17" ht="12.75">
      <c r="A15" s="7">
        <v>8</v>
      </c>
      <c r="B15" s="7">
        <v>8</v>
      </c>
      <c r="D15" s="7">
        <v>51</v>
      </c>
      <c r="E15" s="7">
        <f>E14</f>
        <v>48</v>
      </c>
      <c r="G15" s="7">
        <v>94</v>
      </c>
      <c r="H15" s="7">
        <f>H14</f>
        <v>88</v>
      </c>
      <c r="J15" s="7">
        <v>137</v>
      </c>
      <c r="K15" s="7">
        <v>132</v>
      </c>
      <c r="M15" s="7">
        <v>180</v>
      </c>
      <c r="N15" s="7">
        <f>N14</f>
        <v>172</v>
      </c>
      <c r="P15" s="7">
        <v>223</v>
      </c>
      <c r="Q15" s="7">
        <f>Q14</f>
        <v>212</v>
      </c>
    </row>
    <row r="16" spans="1:17" ht="12.75">
      <c r="A16" s="7">
        <v>9</v>
      </c>
      <c r="B16" s="7">
        <f>B15</f>
        <v>8</v>
      </c>
      <c r="D16" s="7">
        <v>52</v>
      </c>
      <c r="E16" s="7">
        <f>E15</f>
        <v>48</v>
      </c>
      <c r="G16" s="7">
        <v>95</v>
      </c>
      <c r="H16" s="7">
        <f>H15</f>
        <v>88</v>
      </c>
      <c r="J16" s="7">
        <v>138</v>
      </c>
      <c r="K16" s="7">
        <f>K15</f>
        <v>132</v>
      </c>
      <c r="M16" s="7">
        <v>181</v>
      </c>
      <c r="N16" s="7">
        <f>N15</f>
        <v>172</v>
      </c>
      <c r="P16" s="7">
        <v>224</v>
      </c>
      <c r="Q16" s="7">
        <v>216</v>
      </c>
    </row>
    <row r="17" spans="1:17" ht="12.75">
      <c r="A17" s="7">
        <v>10</v>
      </c>
      <c r="B17" s="7">
        <f>B16</f>
        <v>8</v>
      </c>
      <c r="D17" s="7">
        <v>53</v>
      </c>
      <c r="E17" s="7">
        <f>E16</f>
        <v>48</v>
      </c>
      <c r="G17" s="7">
        <v>96</v>
      </c>
      <c r="H17" s="7">
        <v>92</v>
      </c>
      <c r="J17" s="7">
        <v>139</v>
      </c>
      <c r="K17" s="7">
        <f>K16</f>
        <v>132</v>
      </c>
      <c r="M17" s="7">
        <v>182</v>
      </c>
      <c r="N17" s="7">
        <f>N16</f>
        <v>172</v>
      </c>
      <c r="P17" s="7">
        <v>225</v>
      </c>
      <c r="Q17" s="7">
        <f>Q16</f>
        <v>216</v>
      </c>
    </row>
    <row r="18" spans="1:17" ht="12.75">
      <c r="A18" s="7">
        <v>11</v>
      </c>
      <c r="B18" s="7">
        <f>B17</f>
        <v>8</v>
      </c>
      <c r="D18" s="7">
        <v>54</v>
      </c>
      <c r="E18" s="7">
        <v>52</v>
      </c>
      <c r="G18" s="7">
        <v>97</v>
      </c>
      <c r="H18" s="7">
        <f>H17</f>
        <v>92</v>
      </c>
      <c r="J18" s="7">
        <v>140</v>
      </c>
      <c r="K18" s="7">
        <f>K17</f>
        <v>132</v>
      </c>
      <c r="M18" s="7">
        <v>183</v>
      </c>
      <c r="N18" s="7">
        <v>176</v>
      </c>
      <c r="P18" s="7">
        <v>226</v>
      </c>
      <c r="Q18" s="7">
        <f>Q17</f>
        <v>216</v>
      </c>
    </row>
    <row r="19" spans="1:17" ht="12.75">
      <c r="A19" s="7">
        <v>12</v>
      </c>
      <c r="B19" s="7">
        <v>12</v>
      </c>
      <c r="D19" s="7">
        <v>55</v>
      </c>
      <c r="E19" s="7">
        <f>E18</f>
        <v>52</v>
      </c>
      <c r="G19" s="7">
        <v>98</v>
      </c>
      <c r="H19" s="7">
        <f>H18</f>
        <v>92</v>
      </c>
      <c r="J19" s="7">
        <v>141</v>
      </c>
      <c r="K19" s="7">
        <v>136</v>
      </c>
      <c r="M19" s="7">
        <v>184</v>
      </c>
      <c r="N19" s="7">
        <f>N18</f>
        <v>176</v>
      </c>
      <c r="P19" s="7">
        <v>227</v>
      </c>
      <c r="Q19" s="7">
        <f>Q18</f>
        <v>216</v>
      </c>
    </row>
    <row r="20" spans="1:17" ht="12.75">
      <c r="A20" s="7">
        <v>13</v>
      </c>
      <c r="B20" s="7">
        <f>B19</f>
        <v>12</v>
      </c>
      <c r="D20" s="7">
        <v>56</v>
      </c>
      <c r="E20" s="7">
        <f>E19</f>
        <v>52</v>
      </c>
      <c r="G20" s="7">
        <v>99</v>
      </c>
      <c r="H20" s="7">
        <f>H19</f>
        <v>92</v>
      </c>
      <c r="J20" s="7">
        <v>142</v>
      </c>
      <c r="K20" s="7">
        <f>K19</f>
        <v>136</v>
      </c>
      <c r="M20" s="7">
        <v>185</v>
      </c>
      <c r="N20" s="7">
        <f>N19</f>
        <v>176</v>
      </c>
      <c r="P20" s="7">
        <v>228</v>
      </c>
      <c r="Q20" s="7">
        <f>Q19</f>
        <v>216</v>
      </c>
    </row>
    <row r="21" spans="1:17" ht="12.75">
      <c r="A21" s="7">
        <v>14</v>
      </c>
      <c r="B21" s="7">
        <f aca="true" t="shared" si="0" ref="B21:B50">B20</f>
        <v>12</v>
      </c>
      <c r="D21" s="7">
        <v>57</v>
      </c>
      <c r="E21" s="7">
        <f>E20</f>
        <v>52</v>
      </c>
      <c r="G21" s="7">
        <v>100</v>
      </c>
      <c r="H21" s="7">
        <v>96</v>
      </c>
      <c r="J21" s="7">
        <v>143</v>
      </c>
      <c r="K21" s="7">
        <f>K20</f>
        <v>136</v>
      </c>
      <c r="M21" s="7">
        <v>186</v>
      </c>
      <c r="N21" s="7">
        <f>N20</f>
        <v>176</v>
      </c>
      <c r="P21" s="7">
        <v>229</v>
      </c>
      <c r="Q21" s="7">
        <v>220</v>
      </c>
    </row>
    <row r="22" spans="1:17" ht="12.75">
      <c r="A22" s="7">
        <v>15</v>
      </c>
      <c r="B22" s="7">
        <f t="shared" si="0"/>
        <v>12</v>
      </c>
      <c r="D22" s="7">
        <v>58</v>
      </c>
      <c r="E22" s="7">
        <v>56</v>
      </c>
      <c r="G22" s="7">
        <v>101</v>
      </c>
      <c r="H22" s="7">
        <f>H21</f>
        <v>96</v>
      </c>
      <c r="J22" s="7">
        <v>144</v>
      </c>
      <c r="K22" s="7">
        <f>K21</f>
        <v>136</v>
      </c>
      <c r="M22" s="7">
        <v>187</v>
      </c>
      <c r="N22" s="7">
        <v>180</v>
      </c>
      <c r="P22" s="7">
        <v>230</v>
      </c>
      <c r="Q22" s="7">
        <f>Q21</f>
        <v>220</v>
      </c>
    </row>
    <row r="23" spans="1:17" ht="12.75">
      <c r="A23" s="7">
        <v>16</v>
      </c>
      <c r="B23" s="7">
        <f t="shared" si="0"/>
        <v>12</v>
      </c>
      <c r="D23" s="7">
        <v>59</v>
      </c>
      <c r="E23" s="7">
        <f>E22</f>
        <v>56</v>
      </c>
      <c r="G23" s="7">
        <v>102</v>
      </c>
      <c r="H23" s="7">
        <f>H22</f>
        <v>96</v>
      </c>
      <c r="J23" s="7">
        <v>145</v>
      </c>
      <c r="K23" s="7">
        <v>140</v>
      </c>
      <c r="M23" s="7">
        <v>188</v>
      </c>
      <c r="N23" s="7">
        <f>N22</f>
        <v>180</v>
      </c>
      <c r="P23" s="7">
        <v>231</v>
      </c>
      <c r="Q23" s="7">
        <f>Q22</f>
        <v>220</v>
      </c>
    </row>
    <row r="24" spans="1:17" ht="12.75">
      <c r="A24" s="7">
        <v>17</v>
      </c>
      <c r="B24" s="7">
        <v>16</v>
      </c>
      <c r="D24" s="7">
        <v>60</v>
      </c>
      <c r="E24" s="7">
        <f>E23</f>
        <v>56</v>
      </c>
      <c r="G24" s="7">
        <v>103</v>
      </c>
      <c r="H24" s="7">
        <f>H23</f>
        <v>96</v>
      </c>
      <c r="J24" s="7">
        <v>146</v>
      </c>
      <c r="K24" s="7">
        <f>K23</f>
        <v>140</v>
      </c>
      <c r="M24" s="7">
        <v>189</v>
      </c>
      <c r="N24" s="7">
        <f>N23</f>
        <v>180</v>
      </c>
      <c r="P24" s="7">
        <v>232</v>
      </c>
      <c r="Q24" s="7">
        <f>Q23</f>
        <v>220</v>
      </c>
    </row>
    <row r="25" spans="1:17" ht="12.75">
      <c r="A25" s="7">
        <v>18</v>
      </c>
      <c r="B25" s="7">
        <f t="shared" si="0"/>
        <v>16</v>
      </c>
      <c r="D25" s="7">
        <v>61</v>
      </c>
      <c r="E25" s="7">
        <f>E24</f>
        <v>56</v>
      </c>
      <c r="G25" s="7">
        <v>104</v>
      </c>
      <c r="H25" s="7">
        <v>100</v>
      </c>
      <c r="J25" s="7">
        <v>147</v>
      </c>
      <c r="K25" s="7">
        <f>K24</f>
        <v>140</v>
      </c>
      <c r="M25" s="7">
        <v>190</v>
      </c>
      <c r="N25" s="7">
        <f>N24</f>
        <v>180</v>
      </c>
      <c r="P25" s="7">
        <v>233</v>
      </c>
      <c r="Q25" s="7">
        <v>224</v>
      </c>
    </row>
    <row r="26" spans="1:17" ht="12.75">
      <c r="A26" s="7">
        <v>19</v>
      </c>
      <c r="B26" s="7">
        <f t="shared" si="0"/>
        <v>16</v>
      </c>
      <c r="D26" s="7">
        <v>62</v>
      </c>
      <c r="E26" s="7">
        <v>60</v>
      </c>
      <c r="G26" s="7">
        <v>105</v>
      </c>
      <c r="H26" s="7">
        <f>H25</f>
        <v>100</v>
      </c>
      <c r="J26" s="7">
        <v>148</v>
      </c>
      <c r="K26" s="7">
        <f>K25</f>
        <v>140</v>
      </c>
      <c r="M26" s="7">
        <v>191</v>
      </c>
      <c r="N26" s="7">
        <v>184</v>
      </c>
      <c r="P26" s="7">
        <v>234</v>
      </c>
      <c r="Q26" s="7">
        <f>Q25</f>
        <v>224</v>
      </c>
    </row>
    <row r="27" spans="1:17" ht="12.75">
      <c r="A27" s="7">
        <v>20</v>
      </c>
      <c r="B27" s="7">
        <f t="shared" si="0"/>
        <v>16</v>
      </c>
      <c r="D27" s="7">
        <v>63</v>
      </c>
      <c r="E27" s="7">
        <f>E26</f>
        <v>60</v>
      </c>
      <c r="G27" s="7">
        <v>106</v>
      </c>
      <c r="H27" s="7">
        <f>H26</f>
        <v>100</v>
      </c>
      <c r="J27" s="7">
        <v>149</v>
      </c>
      <c r="K27" s="7">
        <f>K26</f>
        <v>140</v>
      </c>
      <c r="M27" s="7">
        <v>192</v>
      </c>
      <c r="N27" s="7">
        <f>N26</f>
        <v>184</v>
      </c>
      <c r="P27" s="7">
        <v>235</v>
      </c>
      <c r="Q27" s="7">
        <f>Q26</f>
        <v>224</v>
      </c>
    </row>
    <row r="28" spans="1:17" ht="12.75">
      <c r="A28" s="7">
        <v>21</v>
      </c>
      <c r="B28" s="7">
        <v>20</v>
      </c>
      <c r="D28" s="7">
        <v>64</v>
      </c>
      <c r="E28" s="7">
        <f>E27</f>
        <v>60</v>
      </c>
      <c r="G28" s="7">
        <v>107</v>
      </c>
      <c r="H28" s="7">
        <f>H27</f>
        <v>100</v>
      </c>
      <c r="J28" s="7">
        <v>150</v>
      </c>
      <c r="K28" s="7">
        <v>144</v>
      </c>
      <c r="M28" s="7">
        <v>193</v>
      </c>
      <c r="N28" s="7">
        <f>N27</f>
        <v>184</v>
      </c>
      <c r="P28" s="7">
        <v>236</v>
      </c>
      <c r="Q28" s="7">
        <f>Q27</f>
        <v>224</v>
      </c>
    </row>
    <row r="29" spans="1:17" ht="12.75">
      <c r="A29" s="7">
        <v>22</v>
      </c>
      <c r="B29" s="7">
        <f t="shared" si="0"/>
        <v>20</v>
      </c>
      <c r="D29" s="7">
        <v>65</v>
      </c>
      <c r="E29" s="7">
        <f>E28</f>
        <v>60</v>
      </c>
      <c r="G29" s="7">
        <v>108</v>
      </c>
      <c r="H29" s="7">
        <v>104</v>
      </c>
      <c r="J29" s="7">
        <v>151</v>
      </c>
      <c r="K29" s="7">
        <f>K28</f>
        <v>144</v>
      </c>
      <c r="M29" s="7">
        <v>194</v>
      </c>
      <c r="N29" s="7">
        <f>N28</f>
        <v>184</v>
      </c>
      <c r="P29" s="7">
        <v>237</v>
      </c>
      <c r="Q29" s="7">
        <v>228</v>
      </c>
    </row>
    <row r="30" spans="1:17" ht="12.75">
      <c r="A30" s="7">
        <v>23</v>
      </c>
      <c r="B30" s="7">
        <f t="shared" si="0"/>
        <v>20</v>
      </c>
      <c r="D30" s="7">
        <v>66</v>
      </c>
      <c r="E30" s="7">
        <v>64</v>
      </c>
      <c r="G30" s="7">
        <v>109</v>
      </c>
      <c r="H30" s="7">
        <f>H29</f>
        <v>104</v>
      </c>
      <c r="J30" s="7">
        <v>152</v>
      </c>
      <c r="K30" s="7">
        <f>K29</f>
        <v>144</v>
      </c>
      <c r="M30" s="7">
        <v>195</v>
      </c>
      <c r="N30" s="7">
        <v>188</v>
      </c>
      <c r="P30" s="7">
        <v>238</v>
      </c>
      <c r="Q30" s="7">
        <f>Q29</f>
        <v>228</v>
      </c>
    </row>
    <row r="31" spans="1:17" ht="12.75">
      <c r="A31" s="7">
        <v>24</v>
      </c>
      <c r="B31" s="7">
        <f t="shared" si="0"/>
        <v>20</v>
      </c>
      <c r="D31" s="7">
        <v>67</v>
      </c>
      <c r="E31" s="7">
        <f>E30</f>
        <v>64</v>
      </c>
      <c r="G31" s="7">
        <v>110</v>
      </c>
      <c r="H31" s="7">
        <f>H30</f>
        <v>104</v>
      </c>
      <c r="J31" s="7">
        <v>153</v>
      </c>
      <c r="K31" s="7">
        <f>K30</f>
        <v>144</v>
      </c>
      <c r="M31" s="7">
        <v>196</v>
      </c>
      <c r="N31" s="7">
        <f>N30</f>
        <v>188</v>
      </c>
      <c r="P31" s="7">
        <v>239</v>
      </c>
      <c r="Q31" s="7">
        <f>Q30</f>
        <v>228</v>
      </c>
    </row>
    <row r="32" spans="1:17" ht="12.75">
      <c r="A32" s="7">
        <v>25</v>
      </c>
      <c r="B32" s="7">
        <v>24</v>
      </c>
      <c r="D32" s="7">
        <v>68</v>
      </c>
      <c r="E32" s="7">
        <f>E31</f>
        <v>64</v>
      </c>
      <c r="G32" s="7">
        <v>111</v>
      </c>
      <c r="H32" s="7">
        <f>H31</f>
        <v>104</v>
      </c>
      <c r="J32" s="7">
        <v>154</v>
      </c>
      <c r="K32" s="7">
        <v>148</v>
      </c>
      <c r="M32" s="7">
        <v>197</v>
      </c>
      <c r="N32" s="7">
        <f>N31</f>
        <v>188</v>
      </c>
      <c r="P32" s="7">
        <v>240</v>
      </c>
      <c r="Q32" s="7">
        <f>Q31</f>
        <v>228</v>
      </c>
    </row>
    <row r="33" spans="1:17" ht="12.75">
      <c r="A33" s="7">
        <v>26</v>
      </c>
      <c r="B33" s="7">
        <f t="shared" si="0"/>
        <v>24</v>
      </c>
      <c r="D33" s="7">
        <v>69</v>
      </c>
      <c r="E33" s="7">
        <f>E32</f>
        <v>64</v>
      </c>
      <c r="G33" s="7">
        <v>112</v>
      </c>
      <c r="H33" s="7">
        <v>108</v>
      </c>
      <c r="J33" s="7">
        <v>155</v>
      </c>
      <c r="K33" s="7">
        <f>K32</f>
        <v>148</v>
      </c>
      <c r="M33" s="7">
        <v>198</v>
      </c>
      <c r="N33" s="7">
        <f>N32</f>
        <v>188</v>
      </c>
      <c r="P33" s="4">
        <v>241</v>
      </c>
      <c r="Q33" s="4">
        <v>232</v>
      </c>
    </row>
    <row r="34" spans="1:14" ht="12.75">
      <c r="A34" s="7">
        <v>27</v>
      </c>
      <c r="B34" s="7">
        <f t="shared" si="0"/>
        <v>24</v>
      </c>
      <c r="D34" s="7">
        <v>70</v>
      </c>
      <c r="E34" s="7">
        <f>E33</f>
        <v>64</v>
      </c>
      <c r="G34" s="7">
        <v>113</v>
      </c>
      <c r="H34" s="7">
        <f>H33</f>
        <v>108</v>
      </c>
      <c r="J34" s="7">
        <v>156</v>
      </c>
      <c r="K34" s="7">
        <f>K33</f>
        <v>148</v>
      </c>
      <c r="M34" s="7">
        <v>199</v>
      </c>
      <c r="N34" s="7">
        <v>192</v>
      </c>
    </row>
    <row r="35" spans="1:14" ht="12.75">
      <c r="A35" s="7">
        <v>28</v>
      </c>
      <c r="B35" s="7">
        <f t="shared" si="0"/>
        <v>24</v>
      </c>
      <c r="D35" s="7">
        <v>71</v>
      </c>
      <c r="E35" s="7">
        <v>68</v>
      </c>
      <c r="G35" s="7">
        <v>114</v>
      </c>
      <c r="H35" s="7">
        <f>H34</f>
        <v>108</v>
      </c>
      <c r="J35" s="7">
        <v>157</v>
      </c>
      <c r="K35" s="7">
        <f>K34</f>
        <v>148</v>
      </c>
      <c r="M35" s="7">
        <v>200</v>
      </c>
      <c r="N35" s="7">
        <f>N34</f>
        <v>192</v>
      </c>
    </row>
    <row r="36" spans="1:14" ht="12.75">
      <c r="A36" s="7">
        <v>29</v>
      </c>
      <c r="B36" s="7">
        <v>28</v>
      </c>
      <c r="D36" s="7">
        <v>72</v>
      </c>
      <c r="E36" s="7">
        <f>E35</f>
        <v>68</v>
      </c>
      <c r="G36" s="7">
        <v>115</v>
      </c>
      <c r="H36" s="7">
        <f>H35</f>
        <v>108</v>
      </c>
      <c r="J36" s="7">
        <v>158</v>
      </c>
      <c r="K36" s="7">
        <v>152</v>
      </c>
      <c r="M36" s="7">
        <v>201</v>
      </c>
      <c r="N36" s="7">
        <f>N35</f>
        <v>192</v>
      </c>
    </row>
    <row r="37" spans="1:14" ht="12.75">
      <c r="A37" s="7">
        <v>30</v>
      </c>
      <c r="B37" s="7">
        <f t="shared" si="0"/>
        <v>28</v>
      </c>
      <c r="D37" s="7">
        <v>73</v>
      </c>
      <c r="E37" s="7">
        <f>E36</f>
        <v>68</v>
      </c>
      <c r="G37" s="7">
        <v>116</v>
      </c>
      <c r="H37" s="7">
        <v>112</v>
      </c>
      <c r="J37" s="7">
        <v>159</v>
      </c>
      <c r="K37" s="7">
        <f>K36</f>
        <v>152</v>
      </c>
      <c r="M37" s="7">
        <v>202</v>
      </c>
      <c r="N37" s="7">
        <f>N36</f>
        <v>192</v>
      </c>
    </row>
    <row r="38" spans="1:14" ht="12.75">
      <c r="A38" s="7">
        <v>31</v>
      </c>
      <c r="B38" s="7">
        <f t="shared" si="0"/>
        <v>28</v>
      </c>
      <c r="D38" s="7">
        <v>74</v>
      </c>
      <c r="E38" s="7">
        <f>E37</f>
        <v>68</v>
      </c>
      <c r="G38" s="7">
        <v>117</v>
      </c>
      <c r="H38" s="7">
        <f>H37</f>
        <v>112</v>
      </c>
      <c r="J38" s="7">
        <v>160</v>
      </c>
      <c r="K38" s="7">
        <f>K37</f>
        <v>152</v>
      </c>
      <c r="M38" s="7">
        <v>203</v>
      </c>
      <c r="N38" s="7">
        <f>N37</f>
        <v>192</v>
      </c>
    </row>
    <row r="39" spans="1:14" ht="12.75">
      <c r="A39" s="7">
        <v>32</v>
      </c>
      <c r="B39" s="7">
        <f t="shared" si="0"/>
        <v>28</v>
      </c>
      <c r="D39" s="7">
        <v>75</v>
      </c>
      <c r="E39" s="7">
        <v>72</v>
      </c>
      <c r="G39" s="7">
        <v>118</v>
      </c>
      <c r="H39" s="7">
        <f>H38</f>
        <v>112</v>
      </c>
      <c r="J39" s="7">
        <v>161</v>
      </c>
      <c r="K39" s="7">
        <f>K38</f>
        <v>152</v>
      </c>
      <c r="M39" s="7">
        <v>204</v>
      </c>
      <c r="N39" s="7">
        <v>196</v>
      </c>
    </row>
    <row r="40" spans="1:14" ht="12.75">
      <c r="A40" s="7">
        <v>33</v>
      </c>
      <c r="B40" s="7">
        <v>32</v>
      </c>
      <c r="D40" s="7">
        <v>76</v>
      </c>
      <c r="E40" s="7">
        <f>E39</f>
        <v>72</v>
      </c>
      <c r="G40" s="7">
        <v>119</v>
      </c>
      <c r="H40" s="7">
        <f>H39</f>
        <v>112</v>
      </c>
      <c r="J40" s="7">
        <v>162</v>
      </c>
      <c r="K40" s="7">
        <v>156</v>
      </c>
      <c r="M40" s="7">
        <v>205</v>
      </c>
      <c r="N40" s="7">
        <f>N39</f>
        <v>196</v>
      </c>
    </row>
    <row r="41" spans="1:14" ht="12.75">
      <c r="A41" s="7">
        <v>34</v>
      </c>
      <c r="B41" s="7">
        <f t="shared" si="0"/>
        <v>32</v>
      </c>
      <c r="D41" s="7">
        <v>77</v>
      </c>
      <c r="E41" s="7">
        <f>E40</f>
        <v>72</v>
      </c>
      <c r="G41" s="7">
        <v>120</v>
      </c>
      <c r="H41" s="7">
        <v>116</v>
      </c>
      <c r="J41" s="7">
        <v>163</v>
      </c>
      <c r="K41" s="7">
        <f>K40</f>
        <v>156</v>
      </c>
      <c r="M41" s="7">
        <v>206</v>
      </c>
      <c r="N41" s="7">
        <f>N40</f>
        <v>196</v>
      </c>
    </row>
    <row r="42" spans="1:14" ht="12.75">
      <c r="A42" s="7">
        <v>35</v>
      </c>
      <c r="B42" s="7">
        <f t="shared" si="0"/>
        <v>32</v>
      </c>
      <c r="D42" s="7">
        <v>78</v>
      </c>
      <c r="E42" s="7">
        <f>E41</f>
        <v>72</v>
      </c>
      <c r="G42" s="7">
        <v>121</v>
      </c>
      <c r="H42" s="7">
        <f>H41</f>
        <v>116</v>
      </c>
      <c r="J42" s="7">
        <v>164</v>
      </c>
      <c r="K42" s="7">
        <f>K41</f>
        <v>156</v>
      </c>
      <c r="M42" s="7">
        <v>207</v>
      </c>
      <c r="N42" s="7">
        <f>N41</f>
        <v>196</v>
      </c>
    </row>
    <row r="43" spans="1:14" ht="12.75">
      <c r="A43" s="7">
        <v>36</v>
      </c>
      <c r="B43" s="7">
        <f t="shared" si="0"/>
        <v>32</v>
      </c>
      <c r="D43" s="7">
        <v>79</v>
      </c>
      <c r="E43" s="7">
        <v>76</v>
      </c>
      <c r="G43" s="7">
        <v>122</v>
      </c>
      <c r="H43" s="7">
        <f>H42</f>
        <v>116</v>
      </c>
      <c r="J43" s="7">
        <v>165</v>
      </c>
      <c r="K43" s="7">
        <f>K42</f>
        <v>156</v>
      </c>
      <c r="M43" s="7">
        <v>208</v>
      </c>
      <c r="N43" s="7">
        <v>200</v>
      </c>
    </row>
    <row r="44" spans="1:14" ht="12.75">
      <c r="A44" s="7">
        <v>37</v>
      </c>
      <c r="B44" s="7">
        <v>36</v>
      </c>
      <c r="D44" s="7">
        <v>80</v>
      </c>
      <c r="E44" s="7">
        <f>E43</f>
        <v>76</v>
      </c>
      <c r="G44" s="7">
        <v>123</v>
      </c>
      <c r="H44" s="7">
        <f>H43</f>
        <v>116</v>
      </c>
      <c r="J44" s="7">
        <v>166</v>
      </c>
      <c r="K44" s="7">
        <v>160</v>
      </c>
      <c r="M44" s="7">
        <v>209</v>
      </c>
      <c r="N44" s="7">
        <f>N43</f>
        <v>200</v>
      </c>
    </row>
    <row r="45" spans="1:14" ht="12.75">
      <c r="A45" s="7">
        <v>38</v>
      </c>
      <c r="B45" s="7">
        <f t="shared" si="0"/>
        <v>36</v>
      </c>
      <c r="D45" s="7">
        <v>81</v>
      </c>
      <c r="E45" s="7">
        <f>E44</f>
        <v>76</v>
      </c>
      <c r="G45" s="7">
        <v>124</v>
      </c>
      <c r="H45" s="7">
        <f>H44</f>
        <v>116</v>
      </c>
      <c r="J45" s="7">
        <v>167</v>
      </c>
      <c r="K45" s="7">
        <f>K44</f>
        <v>160</v>
      </c>
      <c r="M45" s="7">
        <v>210</v>
      </c>
      <c r="N45" s="7">
        <f>N44</f>
        <v>200</v>
      </c>
    </row>
    <row r="46" spans="1:14" ht="12.75">
      <c r="A46" s="7">
        <v>39</v>
      </c>
      <c r="B46" s="7">
        <f t="shared" si="0"/>
        <v>36</v>
      </c>
      <c r="D46" s="7">
        <v>82</v>
      </c>
      <c r="E46" s="7">
        <f>E45</f>
        <v>76</v>
      </c>
      <c r="G46" s="7">
        <v>125</v>
      </c>
      <c r="H46" s="7">
        <v>120</v>
      </c>
      <c r="J46" s="7">
        <v>168</v>
      </c>
      <c r="K46" s="7">
        <f>K45</f>
        <v>160</v>
      </c>
      <c r="M46" s="7">
        <v>211</v>
      </c>
      <c r="N46" s="7">
        <f>N45</f>
        <v>200</v>
      </c>
    </row>
    <row r="47" spans="1:14" ht="12.75">
      <c r="A47" s="7">
        <v>40</v>
      </c>
      <c r="B47" s="7">
        <f t="shared" si="0"/>
        <v>36</v>
      </c>
      <c r="D47" s="7">
        <v>83</v>
      </c>
      <c r="E47" s="7">
        <v>80</v>
      </c>
      <c r="G47" s="7">
        <v>126</v>
      </c>
      <c r="H47" s="7">
        <f>H46</f>
        <v>120</v>
      </c>
      <c r="J47" s="7">
        <v>169</v>
      </c>
      <c r="K47" s="7">
        <f>K46</f>
        <v>160</v>
      </c>
      <c r="M47" s="7">
        <v>212</v>
      </c>
      <c r="N47" s="7">
        <v>204</v>
      </c>
    </row>
    <row r="48" spans="1:14" ht="12.75">
      <c r="A48" s="7">
        <v>41</v>
      </c>
      <c r="B48" s="7">
        <f t="shared" si="0"/>
        <v>36</v>
      </c>
      <c r="D48" s="7">
        <v>84</v>
      </c>
      <c r="E48" s="7">
        <f>E47</f>
        <v>80</v>
      </c>
      <c r="G48" s="7">
        <v>127</v>
      </c>
      <c r="H48" s="7">
        <f>H47</f>
        <v>120</v>
      </c>
      <c r="J48" s="7">
        <v>170</v>
      </c>
      <c r="K48" s="7">
        <v>164</v>
      </c>
      <c r="M48" s="7">
        <v>213</v>
      </c>
      <c r="N48" s="7">
        <f>N47</f>
        <v>204</v>
      </c>
    </row>
    <row r="49" spans="1:14" ht="12.75">
      <c r="A49" s="7">
        <v>42</v>
      </c>
      <c r="B49" s="7">
        <v>40</v>
      </c>
      <c r="D49" s="7">
        <v>85</v>
      </c>
      <c r="E49" s="7">
        <f>E48</f>
        <v>80</v>
      </c>
      <c r="G49" s="7">
        <v>128</v>
      </c>
      <c r="H49" s="7">
        <f>H48</f>
        <v>120</v>
      </c>
      <c r="J49" s="7">
        <v>171</v>
      </c>
      <c r="K49" s="7">
        <f>K48</f>
        <v>164</v>
      </c>
      <c r="M49" s="7">
        <v>214</v>
      </c>
      <c r="N49" s="7">
        <f>N48</f>
        <v>204</v>
      </c>
    </row>
    <row r="50" spans="1:14" ht="12.75">
      <c r="A50" s="4">
        <v>43</v>
      </c>
      <c r="B50" s="4">
        <f t="shared" si="0"/>
        <v>40</v>
      </c>
      <c r="D50" s="47">
        <v>86</v>
      </c>
      <c r="E50" s="47">
        <f>E49</f>
        <v>80</v>
      </c>
      <c r="G50" s="4">
        <v>129</v>
      </c>
      <c r="H50" s="4">
        <v>124</v>
      </c>
      <c r="J50" s="4">
        <v>172</v>
      </c>
      <c r="K50" s="4">
        <f>K49</f>
        <v>164</v>
      </c>
      <c r="M50" s="4">
        <v>215</v>
      </c>
      <c r="N50" s="4">
        <f>N49</f>
        <v>204</v>
      </c>
    </row>
  </sheetData>
  <sheetProtection password="DE27" sheet="1" objects="1" scenarios="1"/>
  <printOptions/>
  <pageMargins left="0.75" right="0.75" top="0.72" bottom="0.72" header="0.5" footer="0.5"/>
  <pageSetup fitToHeight="1" fitToWidth="1" horizontalDpi="600" verticalDpi="600" orientation="landscape" paperSize="9" scale="77" r:id="rId2"/>
  <headerFooter alignWithMargins="0">
    <oddHeader>&amp;LSanctioneringstabel Bedienden</oddHeader>
    <oddFooter>&amp;L&amp;D&amp;R&amp;F /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28125" style="0" customWidth="1"/>
    <col min="2" max="2" width="6.8515625" style="0" customWidth="1"/>
    <col min="3" max="3" width="6.8515625" style="1" customWidth="1"/>
    <col min="4" max="4" width="1.421875" style="0" customWidth="1"/>
    <col min="5" max="5" width="10.28125" style="0" bestFit="1" customWidth="1"/>
    <col min="6" max="6" width="6.8515625" style="0" bestFit="1" customWidth="1"/>
    <col min="7" max="7" width="6.8515625" style="0" customWidth="1"/>
    <col min="8" max="8" width="1.421875" style="0" customWidth="1"/>
    <col min="9" max="9" width="10.28125" style="0" bestFit="1" customWidth="1"/>
    <col min="10" max="11" width="6.8515625" style="0" bestFit="1" customWidth="1"/>
    <col min="12" max="12" width="1.421875" style="0" customWidth="1"/>
    <col min="13" max="13" width="10.28125" style="0" bestFit="1" customWidth="1"/>
    <col min="14" max="15" width="6.8515625" style="0" bestFit="1" customWidth="1"/>
    <col min="16" max="16" width="1.421875" style="0" customWidth="1"/>
    <col min="17" max="17" width="10.28125" style="0" bestFit="1" customWidth="1"/>
    <col min="18" max="19" width="6.8515625" style="0" bestFit="1" customWidth="1"/>
    <col min="20" max="20" width="1.421875" style="0" customWidth="1"/>
    <col min="21" max="21" width="10.28125" style="0" bestFit="1" customWidth="1"/>
    <col min="22" max="23" width="6.8515625" style="0" bestFit="1" customWidth="1"/>
    <col min="24" max="24" width="1.421875" style="0" customWidth="1"/>
    <col min="25" max="25" width="10.28125" style="0" bestFit="1" customWidth="1"/>
    <col min="26" max="27" width="6.8515625" style="0" bestFit="1" customWidth="1"/>
  </cols>
  <sheetData>
    <row r="1" ht="18">
      <c r="A1" s="34" t="s">
        <v>53</v>
      </c>
    </row>
    <row r="2" ht="12.75"/>
    <row r="3" spans="1:3" ht="12.75">
      <c r="A3" s="5" t="s">
        <v>0</v>
      </c>
      <c r="B3" s="6">
        <f>8*29</f>
        <v>232</v>
      </c>
      <c r="C3" s="6" t="s">
        <v>1</v>
      </c>
    </row>
    <row r="4" spans="1:3" ht="12.75">
      <c r="A4" s="5" t="s">
        <v>6</v>
      </c>
      <c r="B4" s="6">
        <f>8*13</f>
        <v>104</v>
      </c>
      <c r="C4" s="6" t="s">
        <v>1</v>
      </c>
    </row>
    <row r="5" ht="12.75">
      <c r="B5" s="1"/>
    </row>
    <row r="6" spans="2:27" s="35" customFormat="1" ht="12">
      <c r="B6" s="36" t="s">
        <v>4</v>
      </c>
      <c r="C6" s="36" t="s">
        <v>4</v>
      </c>
      <c r="F6" s="36" t="s">
        <v>4</v>
      </c>
      <c r="G6" s="36" t="s">
        <v>4</v>
      </c>
      <c r="J6" s="36" t="s">
        <v>4</v>
      </c>
      <c r="K6" s="36" t="s">
        <v>4</v>
      </c>
      <c r="N6" s="36" t="s">
        <v>4</v>
      </c>
      <c r="O6" s="36" t="s">
        <v>4</v>
      </c>
      <c r="R6" s="36" t="s">
        <v>4</v>
      </c>
      <c r="S6" s="36" t="s">
        <v>4</v>
      </c>
      <c r="V6" s="36" t="s">
        <v>4</v>
      </c>
      <c r="W6" s="36" t="s">
        <v>4</v>
      </c>
      <c r="Z6" s="36" t="s">
        <v>4</v>
      </c>
      <c r="AA6" s="36" t="s">
        <v>4</v>
      </c>
    </row>
    <row r="7" spans="1:27" s="35" customFormat="1" ht="12">
      <c r="A7" s="37" t="s">
        <v>2</v>
      </c>
      <c r="B7" s="38" t="s">
        <v>5</v>
      </c>
      <c r="C7" s="38" t="s">
        <v>5</v>
      </c>
      <c r="E7" s="37" t="s">
        <v>2</v>
      </c>
      <c r="F7" s="38" t="s">
        <v>5</v>
      </c>
      <c r="G7" s="38" t="s">
        <v>5</v>
      </c>
      <c r="I7" s="37" t="s">
        <v>2</v>
      </c>
      <c r="J7" s="38" t="s">
        <v>5</v>
      </c>
      <c r="K7" s="38" t="s">
        <v>5</v>
      </c>
      <c r="M7" s="37" t="s">
        <v>2</v>
      </c>
      <c r="N7" s="38" t="s">
        <v>5</v>
      </c>
      <c r="O7" s="38" t="s">
        <v>5</v>
      </c>
      <c r="Q7" s="37" t="s">
        <v>2</v>
      </c>
      <c r="R7" s="38" t="s">
        <v>5</v>
      </c>
      <c r="S7" s="38" t="s">
        <v>5</v>
      </c>
      <c r="U7" s="37" t="s">
        <v>2</v>
      </c>
      <c r="V7" s="38" t="s">
        <v>5</v>
      </c>
      <c r="W7" s="38" t="s">
        <v>5</v>
      </c>
      <c r="Y7" s="37" t="s">
        <v>2</v>
      </c>
      <c r="Z7" s="38" t="s">
        <v>5</v>
      </c>
      <c r="AA7" s="38" t="s">
        <v>5</v>
      </c>
    </row>
    <row r="8" spans="1:27" s="35" customFormat="1" ht="12">
      <c r="A8" s="39" t="s">
        <v>3</v>
      </c>
      <c r="B8" s="40" t="s">
        <v>7</v>
      </c>
      <c r="C8" s="40" t="s">
        <v>8</v>
      </c>
      <c r="E8" s="39" t="s">
        <v>3</v>
      </c>
      <c r="F8" s="40" t="s">
        <v>7</v>
      </c>
      <c r="G8" s="40" t="s">
        <v>8</v>
      </c>
      <c r="I8" s="39" t="s">
        <v>3</v>
      </c>
      <c r="J8" s="40" t="s">
        <v>7</v>
      </c>
      <c r="K8" s="40" t="s">
        <v>8</v>
      </c>
      <c r="M8" s="39" t="s">
        <v>3</v>
      </c>
      <c r="N8" s="40" t="s">
        <v>7</v>
      </c>
      <c r="O8" s="40" t="s">
        <v>8</v>
      </c>
      <c r="Q8" s="39" t="s">
        <v>3</v>
      </c>
      <c r="R8" s="40" t="s">
        <v>7</v>
      </c>
      <c r="S8" s="40" t="s">
        <v>8</v>
      </c>
      <c r="U8" s="39" t="s">
        <v>3</v>
      </c>
      <c r="V8" s="40" t="s">
        <v>7</v>
      </c>
      <c r="W8" s="40" t="s">
        <v>8</v>
      </c>
      <c r="Y8" s="39" t="s">
        <v>3</v>
      </c>
      <c r="Z8" s="40" t="s">
        <v>7</v>
      </c>
      <c r="AA8" s="40" t="s">
        <v>8</v>
      </c>
    </row>
    <row r="9" spans="1:27" s="35" customFormat="1" ht="12">
      <c r="A9" s="36">
        <v>1</v>
      </c>
      <c r="B9" s="36">
        <v>0</v>
      </c>
      <c r="C9" s="36">
        <v>0</v>
      </c>
      <c r="E9" s="38">
        <v>46</v>
      </c>
      <c r="F9" s="38">
        <v>44</v>
      </c>
      <c r="G9" s="38">
        <v>16</v>
      </c>
      <c r="I9" s="38">
        <v>91</v>
      </c>
      <c r="J9" s="38">
        <v>88</v>
      </c>
      <c r="K9" s="38">
        <v>32</v>
      </c>
      <c r="M9" s="38">
        <v>136</v>
      </c>
      <c r="N9" s="38">
        <f>J53</f>
        <v>128</v>
      </c>
      <c r="O9" s="38">
        <v>48</v>
      </c>
      <c r="Q9" s="38">
        <v>181</v>
      </c>
      <c r="R9" s="38">
        <f>N53</f>
        <v>172</v>
      </c>
      <c r="S9" s="38">
        <v>68</v>
      </c>
      <c r="U9" s="38">
        <v>226</v>
      </c>
      <c r="V9" s="38">
        <v>216</v>
      </c>
      <c r="W9" s="38">
        <v>84</v>
      </c>
      <c r="Y9" s="38">
        <v>271</v>
      </c>
      <c r="AA9" s="38">
        <v>100</v>
      </c>
    </row>
    <row r="10" spans="1:27" s="35" customFormat="1" ht="12">
      <c r="A10" s="38">
        <v>2</v>
      </c>
      <c r="B10" s="38">
        <v>0</v>
      </c>
      <c r="C10" s="38">
        <f>C9</f>
        <v>0</v>
      </c>
      <c r="E10" s="38">
        <v>47</v>
      </c>
      <c r="F10" s="38">
        <f>F9</f>
        <v>44</v>
      </c>
      <c r="G10" s="38">
        <f aca="true" t="shared" si="0" ref="G10:G15">G9</f>
        <v>16</v>
      </c>
      <c r="I10" s="38">
        <v>92</v>
      </c>
      <c r="J10" s="38">
        <f aca="true" t="shared" si="1" ref="J10:K12">J9</f>
        <v>88</v>
      </c>
      <c r="K10" s="38">
        <f t="shared" si="1"/>
        <v>32</v>
      </c>
      <c r="M10" s="38">
        <v>137</v>
      </c>
      <c r="N10" s="38">
        <v>132</v>
      </c>
      <c r="O10" s="38">
        <v>52</v>
      </c>
      <c r="Q10" s="38">
        <v>182</v>
      </c>
      <c r="R10" s="38">
        <f>R9</f>
        <v>172</v>
      </c>
      <c r="S10" s="38">
        <f aca="true" t="shared" si="2" ref="S10:S16">S9</f>
        <v>68</v>
      </c>
      <c r="U10" s="38">
        <v>227</v>
      </c>
      <c r="V10" s="38">
        <f>V9</f>
        <v>216</v>
      </c>
      <c r="W10" s="38">
        <f>W9</f>
        <v>84</v>
      </c>
      <c r="Y10" s="38">
        <v>272</v>
      </c>
      <c r="AA10" s="38">
        <f>AA9</f>
        <v>100</v>
      </c>
    </row>
    <row r="11" spans="1:27" s="35" customFormat="1" ht="12">
      <c r="A11" s="38">
        <v>3</v>
      </c>
      <c r="B11" s="38">
        <v>0</v>
      </c>
      <c r="C11" s="38">
        <f aca="true" t="shared" si="3" ref="C11:C18">C10</f>
        <v>0</v>
      </c>
      <c r="E11" s="38">
        <v>48</v>
      </c>
      <c r="F11" s="38">
        <f>F10</f>
        <v>44</v>
      </c>
      <c r="G11" s="38">
        <f t="shared" si="0"/>
        <v>16</v>
      </c>
      <c r="I11" s="38">
        <v>93</v>
      </c>
      <c r="J11" s="38">
        <f t="shared" si="1"/>
        <v>88</v>
      </c>
      <c r="K11" s="38">
        <f t="shared" si="1"/>
        <v>32</v>
      </c>
      <c r="M11" s="38">
        <v>138</v>
      </c>
      <c r="N11" s="38">
        <f>N10</f>
        <v>132</v>
      </c>
      <c r="O11" s="38">
        <f aca="true" t="shared" si="4" ref="O11:O19">O10</f>
        <v>52</v>
      </c>
      <c r="Q11" s="38">
        <v>183</v>
      </c>
      <c r="R11" s="38">
        <v>176</v>
      </c>
      <c r="S11" s="38">
        <f t="shared" si="2"/>
        <v>68</v>
      </c>
      <c r="U11" s="38">
        <v>228</v>
      </c>
      <c r="V11" s="38">
        <f>V10</f>
        <v>216</v>
      </c>
      <c r="W11" s="38">
        <f>W10</f>
        <v>84</v>
      </c>
      <c r="Y11" s="40">
        <v>273</v>
      </c>
      <c r="AA11" s="40">
        <v>104</v>
      </c>
    </row>
    <row r="12" spans="1:23" s="35" customFormat="1" ht="12">
      <c r="A12" s="38">
        <v>4</v>
      </c>
      <c r="B12" s="38">
        <v>4</v>
      </c>
      <c r="C12" s="38">
        <f t="shared" si="3"/>
        <v>0</v>
      </c>
      <c r="E12" s="38">
        <v>49</v>
      </c>
      <c r="F12" s="38">
        <f>F11</f>
        <v>44</v>
      </c>
      <c r="G12" s="38">
        <f t="shared" si="0"/>
        <v>16</v>
      </c>
      <c r="I12" s="38">
        <v>94</v>
      </c>
      <c r="J12" s="38">
        <f t="shared" si="1"/>
        <v>88</v>
      </c>
      <c r="K12" s="38">
        <f t="shared" si="1"/>
        <v>32</v>
      </c>
      <c r="M12" s="38">
        <v>139</v>
      </c>
      <c r="N12" s="38">
        <f>N11</f>
        <v>132</v>
      </c>
      <c r="O12" s="38">
        <f t="shared" si="4"/>
        <v>52</v>
      </c>
      <c r="Q12" s="38">
        <v>184</v>
      </c>
      <c r="R12" s="38">
        <f>R11</f>
        <v>176</v>
      </c>
      <c r="S12" s="38">
        <f t="shared" si="2"/>
        <v>68</v>
      </c>
      <c r="U12" s="38">
        <v>229</v>
      </c>
      <c r="V12" s="38">
        <v>220</v>
      </c>
      <c r="W12" s="38">
        <f>W11</f>
        <v>84</v>
      </c>
    </row>
    <row r="13" spans="1:23" s="35" customFormat="1" ht="12">
      <c r="A13" s="38">
        <v>5</v>
      </c>
      <c r="B13" s="38">
        <f>B12</f>
        <v>4</v>
      </c>
      <c r="C13" s="38">
        <f t="shared" si="3"/>
        <v>0</v>
      </c>
      <c r="E13" s="38">
        <v>50</v>
      </c>
      <c r="F13" s="38">
        <v>48</v>
      </c>
      <c r="G13" s="38">
        <f t="shared" si="0"/>
        <v>16</v>
      </c>
      <c r="I13" s="38">
        <v>95</v>
      </c>
      <c r="J13" s="38">
        <f>J12</f>
        <v>88</v>
      </c>
      <c r="K13" s="38">
        <v>36</v>
      </c>
      <c r="M13" s="38">
        <v>140</v>
      </c>
      <c r="N13" s="38">
        <f>N12</f>
        <v>132</v>
      </c>
      <c r="O13" s="38">
        <f t="shared" si="4"/>
        <v>52</v>
      </c>
      <c r="Q13" s="38">
        <v>185</v>
      </c>
      <c r="R13" s="38">
        <f>R12</f>
        <v>176</v>
      </c>
      <c r="S13" s="38">
        <f t="shared" si="2"/>
        <v>68</v>
      </c>
      <c r="U13" s="38">
        <v>230</v>
      </c>
      <c r="V13" s="38">
        <f>V12</f>
        <v>220</v>
      </c>
      <c r="W13" s="38">
        <f>W12</f>
        <v>84</v>
      </c>
    </row>
    <row r="14" spans="1:23" s="35" customFormat="1" ht="12">
      <c r="A14" s="38">
        <v>6</v>
      </c>
      <c r="B14" s="38">
        <f>B13</f>
        <v>4</v>
      </c>
      <c r="C14" s="38">
        <f t="shared" si="3"/>
        <v>0</v>
      </c>
      <c r="E14" s="38">
        <v>51</v>
      </c>
      <c r="F14" s="38">
        <f>F13</f>
        <v>48</v>
      </c>
      <c r="G14" s="38">
        <f t="shared" si="0"/>
        <v>16</v>
      </c>
      <c r="I14" s="38">
        <v>96</v>
      </c>
      <c r="J14" s="38">
        <v>92</v>
      </c>
      <c r="K14" s="38">
        <f aca="true" t="shared" si="5" ref="K14:K22">K13</f>
        <v>36</v>
      </c>
      <c r="M14" s="38">
        <v>141</v>
      </c>
      <c r="N14" s="38">
        <v>136</v>
      </c>
      <c r="O14" s="38">
        <f t="shared" si="4"/>
        <v>52</v>
      </c>
      <c r="Q14" s="38">
        <v>186</v>
      </c>
      <c r="R14" s="38">
        <f>R13</f>
        <v>176</v>
      </c>
      <c r="S14" s="38">
        <f t="shared" si="2"/>
        <v>68</v>
      </c>
      <c r="U14" s="38">
        <v>231</v>
      </c>
      <c r="V14" s="38">
        <f>V13</f>
        <v>220</v>
      </c>
      <c r="W14" s="38">
        <v>88</v>
      </c>
    </row>
    <row r="15" spans="1:23" s="35" customFormat="1" ht="12">
      <c r="A15" s="38">
        <v>7</v>
      </c>
      <c r="B15" s="38">
        <f>B14</f>
        <v>4</v>
      </c>
      <c r="C15" s="38">
        <f t="shared" si="3"/>
        <v>0</v>
      </c>
      <c r="E15" s="38">
        <v>52</v>
      </c>
      <c r="F15" s="38">
        <f>F14</f>
        <v>48</v>
      </c>
      <c r="G15" s="38">
        <f t="shared" si="0"/>
        <v>16</v>
      </c>
      <c r="I15" s="38">
        <v>97</v>
      </c>
      <c r="J15" s="38">
        <f>J14</f>
        <v>92</v>
      </c>
      <c r="K15" s="38">
        <f t="shared" si="5"/>
        <v>36</v>
      </c>
      <c r="M15" s="38">
        <v>142</v>
      </c>
      <c r="N15" s="38">
        <f>N14</f>
        <v>136</v>
      </c>
      <c r="O15" s="38">
        <f t="shared" si="4"/>
        <v>52</v>
      </c>
      <c r="Q15" s="38">
        <v>187</v>
      </c>
      <c r="R15" s="38">
        <v>180</v>
      </c>
      <c r="S15" s="38">
        <f t="shared" si="2"/>
        <v>68</v>
      </c>
      <c r="U15" s="38">
        <v>232</v>
      </c>
      <c r="V15" s="38">
        <f>V14</f>
        <v>220</v>
      </c>
      <c r="W15" s="38">
        <f aca="true" t="shared" si="6" ref="W15:W24">W14</f>
        <v>88</v>
      </c>
    </row>
    <row r="16" spans="1:23" s="35" customFormat="1" ht="12">
      <c r="A16" s="38">
        <v>8</v>
      </c>
      <c r="B16" s="38">
        <v>8</v>
      </c>
      <c r="C16" s="38">
        <f t="shared" si="3"/>
        <v>0</v>
      </c>
      <c r="E16" s="38">
        <v>53</v>
      </c>
      <c r="F16" s="38">
        <f>F15</f>
        <v>48</v>
      </c>
      <c r="G16" s="38">
        <v>20</v>
      </c>
      <c r="I16" s="38">
        <v>98</v>
      </c>
      <c r="J16" s="38">
        <f>J15</f>
        <v>92</v>
      </c>
      <c r="K16" s="38">
        <f t="shared" si="5"/>
        <v>36</v>
      </c>
      <c r="M16" s="38">
        <v>143</v>
      </c>
      <c r="N16" s="38">
        <f>N15</f>
        <v>136</v>
      </c>
      <c r="O16" s="38">
        <f t="shared" si="4"/>
        <v>52</v>
      </c>
      <c r="Q16" s="38">
        <v>188</v>
      </c>
      <c r="R16" s="38">
        <f>R15</f>
        <v>180</v>
      </c>
      <c r="S16" s="38">
        <f t="shared" si="2"/>
        <v>68</v>
      </c>
      <c r="U16" s="38">
        <v>233</v>
      </c>
      <c r="V16" s="38">
        <v>224</v>
      </c>
      <c r="W16" s="38">
        <f t="shared" si="6"/>
        <v>88</v>
      </c>
    </row>
    <row r="17" spans="1:23" s="35" customFormat="1" ht="12">
      <c r="A17" s="38">
        <v>9</v>
      </c>
      <c r="B17" s="38">
        <f>B16</f>
        <v>8</v>
      </c>
      <c r="C17" s="38">
        <f t="shared" si="3"/>
        <v>0</v>
      </c>
      <c r="E17" s="38">
        <v>54</v>
      </c>
      <c r="F17" s="38">
        <v>52</v>
      </c>
      <c r="G17" s="38">
        <f aca="true" t="shared" si="7" ref="G17:G25">G16</f>
        <v>20</v>
      </c>
      <c r="I17" s="38">
        <v>99</v>
      </c>
      <c r="J17" s="38">
        <f>J16</f>
        <v>92</v>
      </c>
      <c r="K17" s="38">
        <f t="shared" si="5"/>
        <v>36</v>
      </c>
      <c r="M17" s="38">
        <v>144</v>
      </c>
      <c r="N17" s="38">
        <f>N16</f>
        <v>136</v>
      </c>
      <c r="O17" s="38">
        <f t="shared" si="4"/>
        <v>52</v>
      </c>
      <c r="Q17" s="38">
        <v>189</v>
      </c>
      <c r="R17" s="38">
        <f>R16</f>
        <v>180</v>
      </c>
      <c r="S17" s="38">
        <v>72</v>
      </c>
      <c r="U17" s="38">
        <v>234</v>
      </c>
      <c r="V17" s="38">
        <f>V16</f>
        <v>224</v>
      </c>
      <c r="W17" s="38">
        <f t="shared" si="6"/>
        <v>88</v>
      </c>
    </row>
    <row r="18" spans="1:23" s="35" customFormat="1" ht="12">
      <c r="A18" s="38">
        <v>10</v>
      </c>
      <c r="B18" s="38">
        <f>B17</f>
        <v>8</v>
      </c>
      <c r="C18" s="38">
        <f t="shared" si="3"/>
        <v>0</v>
      </c>
      <c r="E18" s="38">
        <v>55</v>
      </c>
      <c r="F18" s="38">
        <f>F17</f>
        <v>52</v>
      </c>
      <c r="G18" s="38">
        <f t="shared" si="7"/>
        <v>20</v>
      </c>
      <c r="I18" s="38">
        <v>100</v>
      </c>
      <c r="J18" s="38">
        <v>96</v>
      </c>
      <c r="K18" s="38">
        <f t="shared" si="5"/>
        <v>36</v>
      </c>
      <c r="M18" s="38">
        <v>145</v>
      </c>
      <c r="N18" s="38">
        <v>140</v>
      </c>
      <c r="O18" s="38">
        <f t="shared" si="4"/>
        <v>52</v>
      </c>
      <c r="Q18" s="38">
        <v>190</v>
      </c>
      <c r="R18" s="38">
        <f>R17</f>
        <v>180</v>
      </c>
      <c r="S18" s="38">
        <f aca="true" t="shared" si="8" ref="S18:S27">S17</f>
        <v>72</v>
      </c>
      <c r="U18" s="38">
        <v>235</v>
      </c>
      <c r="V18" s="38">
        <f>V17</f>
        <v>224</v>
      </c>
      <c r="W18" s="38">
        <f t="shared" si="6"/>
        <v>88</v>
      </c>
    </row>
    <row r="19" spans="1:23" s="35" customFormat="1" ht="12">
      <c r="A19" s="38">
        <v>11</v>
      </c>
      <c r="B19" s="38">
        <f>B18</f>
        <v>8</v>
      </c>
      <c r="C19" s="38">
        <v>4</v>
      </c>
      <c r="E19" s="38">
        <v>56</v>
      </c>
      <c r="F19" s="38">
        <f>F18</f>
        <v>52</v>
      </c>
      <c r="G19" s="38">
        <f t="shared" si="7"/>
        <v>20</v>
      </c>
      <c r="I19" s="38">
        <v>101</v>
      </c>
      <c r="J19" s="38">
        <f>J18</f>
        <v>96</v>
      </c>
      <c r="K19" s="38">
        <f t="shared" si="5"/>
        <v>36</v>
      </c>
      <c r="M19" s="38">
        <v>146</v>
      </c>
      <c r="N19" s="38">
        <f>N18</f>
        <v>140</v>
      </c>
      <c r="O19" s="38">
        <f t="shared" si="4"/>
        <v>52</v>
      </c>
      <c r="Q19" s="38">
        <v>191</v>
      </c>
      <c r="R19" s="38">
        <v>184</v>
      </c>
      <c r="S19" s="38">
        <f t="shared" si="8"/>
        <v>72</v>
      </c>
      <c r="U19" s="38">
        <v>236</v>
      </c>
      <c r="V19" s="38">
        <f>V18</f>
        <v>224</v>
      </c>
      <c r="W19" s="38">
        <f t="shared" si="6"/>
        <v>88</v>
      </c>
    </row>
    <row r="20" spans="1:23" s="35" customFormat="1" ht="12">
      <c r="A20" s="38">
        <v>12</v>
      </c>
      <c r="B20" s="38">
        <v>12</v>
      </c>
      <c r="C20" s="38">
        <f aca="true" t="shared" si="9" ref="C20:C28">C19</f>
        <v>4</v>
      </c>
      <c r="E20" s="38">
        <v>57</v>
      </c>
      <c r="F20" s="38">
        <f>F19</f>
        <v>52</v>
      </c>
      <c r="G20" s="38">
        <f t="shared" si="7"/>
        <v>20</v>
      </c>
      <c r="I20" s="38">
        <v>102</v>
      </c>
      <c r="J20" s="38">
        <f>J19</f>
        <v>96</v>
      </c>
      <c r="K20" s="38">
        <f t="shared" si="5"/>
        <v>36</v>
      </c>
      <c r="M20" s="38">
        <v>147</v>
      </c>
      <c r="N20" s="38">
        <f>N19</f>
        <v>140</v>
      </c>
      <c r="O20" s="38">
        <v>56</v>
      </c>
      <c r="Q20" s="38">
        <v>192</v>
      </c>
      <c r="R20" s="38">
        <f>R19</f>
        <v>184</v>
      </c>
      <c r="S20" s="38">
        <f t="shared" si="8"/>
        <v>72</v>
      </c>
      <c r="U20" s="38">
        <v>237</v>
      </c>
      <c r="V20" s="38">
        <v>228</v>
      </c>
      <c r="W20" s="38">
        <f t="shared" si="6"/>
        <v>88</v>
      </c>
    </row>
    <row r="21" spans="1:23" s="35" customFormat="1" ht="12">
      <c r="A21" s="38">
        <v>13</v>
      </c>
      <c r="B21" s="38">
        <f>B20</f>
        <v>12</v>
      </c>
      <c r="C21" s="38">
        <f t="shared" si="9"/>
        <v>4</v>
      </c>
      <c r="E21" s="38">
        <v>58</v>
      </c>
      <c r="F21" s="38">
        <v>56</v>
      </c>
      <c r="G21" s="38">
        <f t="shared" si="7"/>
        <v>20</v>
      </c>
      <c r="I21" s="38">
        <v>103</v>
      </c>
      <c r="J21" s="38">
        <f>J20</f>
        <v>96</v>
      </c>
      <c r="K21" s="38">
        <f t="shared" si="5"/>
        <v>36</v>
      </c>
      <c r="M21" s="38">
        <v>148</v>
      </c>
      <c r="N21" s="38">
        <f>N20</f>
        <v>140</v>
      </c>
      <c r="O21" s="38">
        <f aca="true" t="shared" si="10" ref="O21:O30">O20</f>
        <v>56</v>
      </c>
      <c r="Q21" s="38">
        <v>193</v>
      </c>
      <c r="R21" s="38">
        <f>R20</f>
        <v>184</v>
      </c>
      <c r="S21" s="38">
        <f t="shared" si="8"/>
        <v>72</v>
      </c>
      <c r="U21" s="38">
        <v>238</v>
      </c>
      <c r="V21" s="38">
        <f>V20</f>
        <v>228</v>
      </c>
      <c r="W21" s="38">
        <f t="shared" si="6"/>
        <v>88</v>
      </c>
    </row>
    <row r="22" spans="1:23" s="35" customFormat="1" ht="12">
      <c r="A22" s="38">
        <v>14</v>
      </c>
      <c r="B22" s="38">
        <f aca="true" t="shared" si="11" ref="B22:B53">B21</f>
        <v>12</v>
      </c>
      <c r="C22" s="38">
        <f t="shared" si="9"/>
        <v>4</v>
      </c>
      <c r="E22" s="38">
        <v>59</v>
      </c>
      <c r="F22" s="38">
        <f>F21</f>
        <v>56</v>
      </c>
      <c r="G22" s="38">
        <f t="shared" si="7"/>
        <v>20</v>
      </c>
      <c r="I22" s="38">
        <v>104</v>
      </c>
      <c r="J22" s="38">
        <v>100</v>
      </c>
      <c r="K22" s="38">
        <f t="shared" si="5"/>
        <v>36</v>
      </c>
      <c r="M22" s="38">
        <v>149</v>
      </c>
      <c r="N22" s="38">
        <f>N21</f>
        <v>140</v>
      </c>
      <c r="O22" s="38">
        <f t="shared" si="10"/>
        <v>56</v>
      </c>
      <c r="Q22" s="38">
        <v>194</v>
      </c>
      <c r="R22" s="38">
        <f>R21</f>
        <v>184</v>
      </c>
      <c r="S22" s="38">
        <f t="shared" si="8"/>
        <v>72</v>
      </c>
      <c r="U22" s="38">
        <v>239</v>
      </c>
      <c r="V22" s="38">
        <f>V21</f>
        <v>228</v>
      </c>
      <c r="W22" s="38">
        <f t="shared" si="6"/>
        <v>88</v>
      </c>
    </row>
    <row r="23" spans="1:23" s="35" customFormat="1" ht="12">
      <c r="A23" s="38">
        <v>15</v>
      </c>
      <c r="B23" s="38">
        <f t="shared" si="11"/>
        <v>12</v>
      </c>
      <c r="C23" s="38">
        <f t="shared" si="9"/>
        <v>4</v>
      </c>
      <c r="E23" s="38">
        <v>60</v>
      </c>
      <c r="F23" s="38">
        <f>F22</f>
        <v>56</v>
      </c>
      <c r="G23" s="38">
        <f t="shared" si="7"/>
        <v>20</v>
      </c>
      <c r="I23" s="38">
        <v>105</v>
      </c>
      <c r="J23" s="38">
        <f>J22</f>
        <v>100</v>
      </c>
      <c r="K23" s="38">
        <v>40</v>
      </c>
      <c r="M23" s="38">
        <v>150</v>
      </c>
      <c r="N23" s="38">
        <v>144</v>
      </c>
      <c r="O23" s="38">
        <f t="shared" si="10"/>
        <v>56</v>
      </c>
      <c r="Q23" s="38">
        <v>195</v>
      </c>
      <c r="R23" s="38">
        <v>188</v>
      </c>
      <c r="S23" s="38">
        <f t="shared" si="8"/>
        <v>72</v>
      </c>
      <c r="U23" s="38">
        <v>240</v>
      </c>
      <c r="V23" s="38">
        <f>V22</f>
        <v>228</v>
      </c>
      <c r="W23" s="38">
        <f t="shared" si="6"/>
        <v>88</v>
      </c>
    </row>
    <row r="24" spans="1:23" s="35" customFormat="1" ht="12">
      <c r="A24" s="38">
        <v>16</v>
      </c>
      <c r="B24" s="38">
        <f t="shared" si="11"/>
        <v>12</v>
      </c>
      <c r="C24" s="38">
        <f t="shared" si="9"/>
        <v>4</v>
      </c>
      <c r="E24" s="38">
        <v>61</v>
      </c>
      <c r="F24" s="38">
        <f>F23</f>
        <v>56</v>
      </c>
      <c r="G24" s="38">
        <f t="shared" si="7"/>
        <v>20</v>
      </c>
      <c r="I24" s="38">
        <v>106</v>
      </c>
      <c r="J24" s="38">
        <f>J23</f>
        <v>100</v>
      </c>
      <c r="K24" s="38">
        <f aca="true" t="shared" si="12" ref="K24:K33">K23</f>
        <v>40</v>
      </c>
      <c r="M24" s="38">
        <v>151</v>
      </c>
      <c r="N24" s="38">
        <f>N23</f>
        <v>144</v>
      </c>
      <c r="O24" s="38">
        <f t="shared" si="10"/>
        <v>56</v>
      </c>
      <c r="Q24" s="38">
        <v>196</v>
      </c>
      <c r="R24" s="38">
        <f>R23</f>
        <v>188</v>
      </c>
      <c r="S24" s="38">
        <f t="shared" si="8"/>
        <v>72</v>
      </c>
      <c r="U24" s="40">
        <v>241</v>
      </c>
      <c r="V24" s="40">
        <v>232</v>
      </c>
      <c r="W24" s="38">
        <f t="shared" si="6"/>
        <v>88</v>
      </c>
    </row>
    <row r="25" spans="1:23" s="35" customFormat="1" ht="12">
      <c r="A25" s="38">
        <v>17</v>
      </c>
      <c r="B25" s="38">
        <v>16</v>
      </c>
      <c r="C25" s="38">
        <f t="shared" si="9"/>
        <v>4</v>
      </c>
      <c r="E25" s="38">
        <v>62</v>
      </c>
      <c r="F25" s="38">
        <v>60</v>
      </c>
      <c r="G25" s="38">
        <f t="shared" si="7"/>
        <v>20</v>
      </c>
      <c r="I25" s="38">
        <v>107</v>
      </c>
      <c r="J25" s="38">
        <f>J24</f>
        <v>100</v>
      </c>
      <c r="K25" s="38">
        <f t="shared" si="12"/>
        <v>40</v>
      </c>
      <c r="M25" s="38">
        <v>152</v>
      </c>
      <c r="N25" s="38">
        <f>N24</f>
        <v>144</v>
      </c>
      <c r="O25" s="38">
        <f t="shared" si="10"/>
        <v>56</v>
      </c>
      <c r="Q25" s="38">
        <v>197</v>
      </c>
      <c r="R25" s="38">
        <f>R24</f>
        <v>188</v>
      </c>
      <c r="S25" s="38">
        <f t="shared" si="8"/>
        <v>72</v>
      </c>
      <c r="U25" s="38">
        <v>242</v>
      </c>
      <c r="W25" s="38">
        <v>92</v>
      </c>
    </row>
    <row r="26" spans="1:23" s="35" customFormat="1" ht="12">
      <c r="A26" s="38">
        <v>18</v>
      </c>
      <c r="B26" s="38">
        <f t="shared" si="11"/>
        <v>16</v>
      </c>
      <c r="C26" s="38">
        <f t="shared" si="9"/>
        <v>4</v>
      </c>
      <c r="E26" s="38">
        <v>63</v>
      </c>
      <c r="F26" s="38">
        <f>F25</f>
        <v>60</v>
      </c>
      <c r="G26" s="38">
        <v>24</v>
      </c>
      <c r="I26" s="38">
        <v>108</v>
      </c>
      <c r="J26" s="38">
        <v>104</v>
      </c>
      <c r="K26" s="38">
        <f t="shared" si="12"/>
        <v>40</v>
      </c>
      <c r="M26" s="38">
        <v>153</v>
      </c>
      <c r="N26" s="38">
        <f>N25</f>
        <v>144</v>
      </c>
      <c r="O26" s="38">
        <f t="shared" si="10"/>
        <v>56</v>
      </c>
      <c r="Q26" s="38">
        <v>198</v>
      </c>
      <c r="R26" s="38">
        <f>R25</f>
        <v>188</v>
      </c>
      <c r="S26" s="38">
        <f t="shared" si="8"/>
        <v>72</v>
      </c>
      <c r="U26" s="38">
        <v>243</v>
      </c>
      <c r="W26" s="38">
        <f aca="true" t="shared" si="13" ref="W26:W34">W25</f>
        <v>92</v>
      </c>
    </row>
    <row r="27" spans="1:23" s="35" customFormat="1" ht="12">
      <c r="A27" s="38">
        <v>19</v>
      </c>
      <c r="B27" s="38">
        <f t="shared" si="11"/>
        <v>16</v>
      </c>
      <c r="C27" s="38">
        <f t="shared" si="9"/>
        <v>4</v>
      </c>
      <c r="E27" s="38">
        <v>64</v>
      </c>
      <c r="F27" s="38">
        <f>F26</f>
        <v>60</v>
      </c>
      <c r="G27" s="38">
        <f aca="true" t="shared" si="14" ref="G27:G36">G26</f>
        <v>24</v>
      </c>
      <c r="I27" s="38">
        <v>109</v>
      </c>
      <c r="J27" s="38">
        <f>J26</f>
        <v>104</v>
      </c>
      <c r="K27" s="38">
        <f t="shared" si="12"/>
        <v>40</v>
      </c>
      <c r="M27" s="38">
        <v>154</v>
      </c>
      <c r="N27" s="38">
        <v>148</v>
      </c>
      <c r="O27" s="38">
        <f t="shared" si="10"/>
        <v>56</v>
      </c>
      <c r="Q27" s="38">
        <v>199</v>
      </c>
      <c r="R27" s="38">
        <v>192</v>
      </c>
      <c r="S27" s="38">
        <f t="shared" si="8"/>
        <v>72</v>
      </c>
      <c r="U27" s="38">
        <v>244</v>
      </c>
      <c r="W27" s="38">
        <f t="shared" si="13"/>
        <v>92</v>
      </c>
    </row>
    <row r="28" spans="1:23" s="35" customFormat="1" ht="12">
      <c r="A28" s="38">
        <v>20</v>
      </c>
      <c r="B28" s="38">
        <f t="shared" si="11"/>
        <v>16</v>
      </c>
      <c r="C28" s="38">
        <f t="shared" si="9"/>
        <v>4</v>
      </c>
      <c r="E28" s="38">
        <v>65</v>
      </c>
      <c r="F28" s="38">
        <f>F27</f>
        <v>60</v>
      </c>
      <c r="G28" s="38">
        <f t="shared" si="14"/>
        <v>24</v>
      </c>
      <c r="I28" s="38">
        <v>110</v>
      </c>
      <c r="J28" s="38">
        <f>J27</f>
        <v>104</v>
      </c>
      <c r="K28" s="38">
        <f t="shared" si="12"/>
        <v>40</v>
      </c>
      <c r="M28" s="38">
        <v>155</v>
      </c>
      <c r="N28" s="38">
        <f>N27</f>
        <v>148</v>
      </c>
      <c r="O28" s="38">
        <f t="shared" si="10"/>
        <v>56</v>
      </c>
      <c r="Q28" s="38">
        <v>200</v>
      </c>
      <c r="R28" s="38">
        <f>R27</f>
        <v>192</v>
      </c>
      <c r="S28" s="38">
        <v>76</v>
      </c>
      <c r="U28" s="38">
        <v>245</v>
      </c>
      <c r="W28" s="38">
        <f t="shared" si="13"/>
        <v>92</v>
      </c>
    </row>
    <row r="29" spans="1:23" s="35" customFormat="1" ht="12">
      <c r="A29" s="38">
        <v>21</v>
      </c>
      <c r="B29" s="38">
        <v>20</v>
      </c>
      <c r="C29" s="38">
        <v>8</v>
      </c>
      <c r="E29" s="38">
        <v>66</v>
      </c>
      <c r="F29" s="38">
        <v>64</v>
      </c>
      <c r="G29" s="38">
        <f t="shared" si="14"/>
        <v>24</v>
      </c>
      <c r="I29" s="38">
        <v>111</v>
      </c>
      <c r="J29" s="38">
        <f>J28</f>
        <v>104</v>
      </c>
      <c r="K29" s="38">
        <f t="shared" si="12"/>
        <v>40</v>
      </c>
      <c r="M29" s="38">
        <v>156</v>
      </c>
      <c r="N29" s="38">
        <f>N28</f>
        <v>148</v>
      </c>
      <c r="O29" s="38">
        <f t="shared" si="10"/>
        <v>56</v>
      </c>
      <c r="Q29" s="38">
        <v>201</v>
      </c>
      <c r="R29" s="38">
        <f>R28</f>
        <v>192</v>
      </c>
      <c r="S29" s="38">
        <f aca="true" t="shared" si="15" ref="S29:S37">S28</f>
        <v>76</v>
      </c>
      <c r="U29" s="38">
        <v>246</v>
      </c>
      <c r="W29" s="38">
        <f t="shared" si="13"/>
        <v>92</v>
      </c>
    </row>
    <row r="30" spans="1:23" s="35" customFormat="1" ht="12">
      <c r="A30" s="38">
        <v>22</v>
      </c>
      <c r="B30" s="38">
        <f t="shared" si="11"/>
        <v>20</v>
      </c>
      <c r="C30" s="38">
        <f aca="true" t="shared" si="16" ref="C30:C39">C29</f>
        <v>8</v>
      </c>
      <c r="E30" s="38">
        <v>67</v>
      </c>
      <c r="F30" s="38">
        <f>F29</f>
        <v>64</v>
      </c>
      <c r="G30" s="38">
        <f t="shared" si="14"/>
        <v>24</v>
      </c>
      <c r="I30" s="38">
        <v>112</v>
      </c>
      <c r="J30" s="38">
        <v>108</v>
      </c>
      <c r="K30" s="38">
        <f t="shared" si="12"/>
        <v>40</v>
      </c>
      <c r="M30" s="38">
        <v>157</v>
      </c>
      <c r="N30" s="38">
        <f>N29</f>
        <v>148</v>
      </c>
      <c r="O30" s="38">
        <f t="shared" si="10"/>
        <v>56</v>
      </c>
      <c r="Q30" s="38">
        <v>202</v>
      </c>
      <c r="R30" s="38">
        <f>R29</f>
        <v>192</v>
      </c>
      <c r="S30" s="38">
        <f t="shared" si="15"/>
        <v>76</v>
      </c>
      <c r="U30" s="38">
        <v>247</v>
      </c>
      <c r="W30" s="38">
        <f t="shared" si="13"/>
        <v>92</v>
      </c>
    </row>
    <row r="31" spans="1:23" s="35" customFormat="1" ht="12">
      <c r="A31" s="38">
        <v>23</v>
      </c>
      <c r="B31" s="38">
        <f t="shared" si="11"/>
        <v>20</v>
      </c>
      <c r="C31" s="38">
        <f t="shared" si="16"/>
        <v>8</v>
      </c>
      <c r="E31" s="38">
        <v>68</v>
      </c>
      <c r="F31" s="38">
        <f>F30</f>
        <v>64</v>
      </c>
      <c r="G31" s="38">
        <f t="shared" si="14"/>
        <v>24</v>
      </c>
      <c r="I31" s="38">
        <v>113</v>
      </c>
      <c r="J31" s="38">
        <f>J30</f>
        <v>108</v>
      </c>
      <c r="K31" s="38">
        <f t="shared" si="12"/>
        <v>40</v>
      </c>
      <c r="M31" s="38">
        <v>158</v>
      </c>
      <c r="N31" s="38">
        <v>152</v>
      </c>
      <c r="O31" s="38">
        <v>60</v>
      </c>
      <c r="Q31" s="38">
        <v>203</v>
      </c>
      <c r="R31" s="38">
        <f>R30</f>
        <v>192</v>
      </c>
      <c r="S31" s="38">
        <f t="shared" si="15"/>
        <v>76</v>
      </c>
      <c r="U31" s="38">
        <v>248</v>
      </c>
      <c r="W31" s="38">
        <f t="shared" si="13"/>
        <v>92</v>
      </c>
    </row>
    <row r="32" spans="1:23" s="35" customFormat="1" ht="12">
      <c r="A32" s="38">
        <v>24</v>
      </c>
      <c r="B32" s="38">
        <f t="shared" si="11"/>
        <v>20</v>
      </c>
      <c r="C32" s="38">
        <f t="shared" si="16"/>
        <v>8</v>
      </c>
      <c r="E32" s="38">
        <v>69</v>
      </c>
      <c r="F32" s="38">
        <f>F31</f>
        <v>64</v>
      </c>
      <c r="G32" s="38">
        <f t="shared" si="14"/>
        <v>24</v>
      </c>
      <c r="I32" s="38">
        <v>114</v>
      </c>
      <c r="J32" s="38">
        <f>J31</f>
        <v>108</v>
      </c>
      <c r="K32" s="38">
        <f t="shared" si="12"/>
        <v>40</v>
      </c>
      <c r="M32" s="38">
        <v>159</v>
      </c>
      <c r="N32" s="38">
        <f>N31</f>
        <v>152</v>
      </c>
      <c r="O32" s="38">
        <f aca="true" t="shared" si="17" ref="O32:O40">O31</f>
        <v>60</v>
      </c>
      <c r="Q32" s="38">
        <v>204</v>
      </c>
      <c r="R32" s="38">
        <v>196</v>
      </c>
      <c r="S32" s="38">
        <f t="shared" si="15"/>
        <v>76</v>
      </c>
      <c r="U32" s="38">
        <v>249</v>
      </c>
      <c r="W32" s="38">
        <f t="shared" si="13"/>
        <v>92</v>
      </c>
    </row>
    <row r="33" spans="1:23" s="35" customFormat="1" ht="12">
      <c r="A33" s="38">
        <v>25</v>
      </c>
      <c r="B33" s="38">
        <v>24</v>
      </c>
      <c r="C33" s="38">
        <f t="shared" si="16"/>
        <v>8</v>
      </c>
      <c r="E33" s="38">
        <v>70</v>
      </c>
      <c r="F33" s="38">
        <f>F32</f>
        <v>64</v>
      </c>
      <c r="G33" s="38">
        <f t="shared" si="14"/>
        <v>24</v>
      </c>
      <c r="I33" s="38">
        <v>115</v>
      </c>
      <c r="J33" s="38">
        <f>J32</f>
        <v>108</v>
      </c>
      <c r="K33" s="38">
        <f t="shared" si="12"/>
        <v>40</v>
      </c>
      <c r="M33" s="38">
        <v>160</v>
      </c>
      <c r="N33" s="38">
        <f>N32</f>
        <v>152</v>
      </c>
      <c r="O33" s="38">
        <f t="shared" si="17"/>
        <v>60</v>
      </c>
      <c r="Q33" s="38">
        <v>205</v>
      </c>
      <c r="R33" s="38">
        <f>R32</f>
        <v>196</v>
      </c>
      <c r="S33" s="38">
        <f t="shared" si="15"/>
        <v>76</v>
      </c>
      <c r="U33" s="38">
        <v>250</v>
      </c>
      <c r="W33" s="38">
        <f t="shared" si="13"/>
        <v>92</v>
      </c>
    </row>
    <row r="34" spans="1:23" s="35" customFormat="1" ht="12">
      <c r="A34" s="38">
        <v>26</v>
      </c>
      <c r="B34" s="38">
        <f t="shared" si="11"/>
        <v>24</v>
      </c>
      <c r="C34" s="38">
        <f t="shared" si="16"/>
        <v>8</v>
      </c>
      <c r="E34" s="38">
        <v>71</v>
      </c>
      <c r="F34" s="38">
        <v>68</v>
      </c>
      <c r="G34" s="38">
        <f t="shared" si="14"/>
        <v>24</v>
      </c>
      <c r="I34" s="38">
        <v>116</v>
      </c>
      <c r="J34" s="38">
        <v>112</v>
      </c>
      <c r="K34" s="38">
        <v>44</v>
      </c>
      <c r="M34" s="38">
        <v>161</v>
      </c>
      <c r="N34" s="38">
        <f>N33</f>
        <v>152</v>
      </c>
      <c r="O34" s="38">
        <f t="shared" si="17"/>
        <v>60</v>
      </c>
      <c r="Q34" s="38">
        <v>206</v>
      </c>
      <c r="R34" s="38">
        <f>R33</f>
        <v>196</v>
      </c>
      <c r="S34" s="38">
        <f t="shared" si="15"/>
        <v>76</v>
      </c>
      <c r="U34" s="38">
        <v>251</v>
      </c>
      <c r="W34" s="38">
        <f t="shared" si="13"/>
        <v>92</v>
      </c>
    </row>
    <row r="35" spans="1:23" s="35" customFormat="1" ht="12">
      <c r="A35" s="38">
        <v>27</v>
      </c>
      <c r="B35" s="38">
        <f t="shared" si="11"/>
        <v>24</v>
      </c>
      <c r="C35" s="38">
        <f t="shared" si="16"/>
        <v>8</v>
      </c>
      <c r="E35" s="38">
        <v>72</v>
      </c>
      <c r="F35" s="38">
        <f>F34</f>
        <v>68</v>
      </c>
      <c r="G35" s="38">
        <f t="shared" si="14"/>
        <v>24</v>
      </c>
      <c r="I35" s="38">
        <v>117</v>
      </c>
      <c r="J35" s="38">
        <f>J34</f>
        <v>112</v>
      </c>
      <c r="K35" s="38">
        <f aca="true" t="shared" si="18" ref="K35:K43">K34</f>
        <v>44</v>
      </c>
      <c r="M35" s="38">
        <v>162</v>
      </c>
      <c r="N35" s="38">
        <v>156</v>
      </c>
      <c r="O35" s="38">
        <f t="shared" si="17"/>
        <v>60</v>
      </c>
      <c r="Q35" s="38">
        <v>207</v>
      </c>
      <c r="R35" s="38">
        <f>R34</f>
        <v>196</v>
      </c>
      <c r="S35" s="38">
        <f t="shared" si="15"/>
        <v>76</v>
      </c>
      <c r="U35" s="38">
        <v>252</v>
      </c>
      <c r="W35" s="38">
        <v>96</v>
      </c>
    </row>
    <row r="36" spans="1:23" s="35" customFormat="1" ht="12">
      <c r="A36" s="38">
        <v>28</v>
      </c>
      <c r="B36" s="38">
        <f t="shared" si="11"/>
        <v>24</v>
      </c>
      <c r="C36" s="38">
        <f t="shared" si="16"/>
        <v>8</v>
      </c>
      <c r="E36" s="38">
        <v>73</v>
      </c>
      <c r="F36" s="38">
        <f>F35</f>
        <v>68</v>
      </c>
      <c r="G36" s="38">
        <f t="shared" si="14"/>
        <v>24</v>
      </c>
      <c r="I36" s="38">
        <v>118</v>
      </c>
      <c r="J36" s="38">
        <f>J35</f>
        <v>112</v>
      </c>
      <c r="K36" s="38">
        <f t="shared" si="18"/>
        <v>44</v>
      </c>
      <c r="M36" s="38">
        <v>163</v>
      </c>
      <c r="N36" s="38">
        <f>N35</f>
        <v>156</v>
      </c>
      <c r="O36" s="38">
        <f t="shared" si="17"/>
        <v>60</v>
      </c>
      <c r="Q36" s="38">
        <v>208</v>
      </c>
      <c r="R36" s="38">
        <v>200</v>
      </c>
      <c r="S36" s="38">
        <f t="shared" si="15"/>
        <v>76</v>
      </c>
      <c r="U36" s="38">
        <v>253</v>
      </c>
      <c r="W36" s="38">
        <f aca="true" t="shared" si="19" ref="W36:W45">W35</f>
        <v>96</v>
      </c>
    </row>
    <row r="37" spans="1:23" s="35" customFormat="1" ht="12">
      <c r="A37" s="38">
        <v>29</v>
      </c>
      <c r="B37" s="38">
        <v>28</v>
      </c>
      <c r="C37" s="38">
        <f t="shared" si="16"/>
        <v>8</v>
      </c>
      <c r="E37" s="38">
        <v>74</v>
      </c>
      <c r="F37" s="38">
        <f>F36</f>
        <v>68</v>
      </c>
      <c r="G37" s="38">
        <v>28</v>
      </c>
      <c r="I37" s="38">
        <v>119</v>
      </c>
      <c r="J37" s="38">
        <f>J36</f>
        <v>112</v>
      </c>
      <c r="K37" s="38">
        <f t="shared" si="18"/>
        <v>44</v>
      </c>
      <c r="M37" s="38">
        <v>164</v>
      </c>
      <c r="N37" s="38">
        <f>N36</f>
        <v>156</v>
      </c>
      <c r="O37" s="38">
        <f t="shared" si="17"/>
        <v>60</v>
      </c>
      <c r="Q37" s="38">
        <v>209</v>
      </c>
      <c r="R37" s="38">
        <f>R36</f>
        <v>200</v>
      </c>
      <c r="S37" s="38">
        <f t="shared" si="15"/>
        <v>76</v>
      </c>
      <c r="U37" s="38">
        <v>254</v>
      </c>
      <c r="W37" s="38">
        <f t="shared" si="19"/>
        <v>96</v>
      </c>
    </row>
    <row r="38" spans="1:23" s="35" customFormat="1" ht="12">
      <c r="A38" s="38">
        <v>30</v>
      </c>
      <c r="B38" s="38">
        <f t="shared" si="11"/>
        <v>28</v>
      </c>
      <c r="C38" s="38">
        <f t="shared" si="16"/>
        <v>8</v>
      </c>
      <c r="E38" s="38">
        <v>75</v>
      </c>
      <c r="F38" s="38">
        <v>72</v>
      </c>
      <c r="G38" s="38">
        <f aca="true" t="shared" si="20" ref="G38:G46">G37</f>
        <v>28</v>
      </c>
      <c r="I38" s="38">
        <v>120</v>
      </c>
      <c r="J38" s="38">
        <v>116</v>
      </c>
      <c r="K38" s="38">
        <f t="shared" si="18"/>
        <v>44</v>
      </c>
      <c r="M38" s="38">
        <v>165</v>
      </c>
      <c r="N38" s="38">
        <f>N37</f>
        <v>156</v>
      </c>
      <c r="O38" s="38">
        <f t="shared" si="17"/>
        <v>60</v>
      </c>
      <c r="Q38" s="38">
        <v>210</v>
      </c>
      <c r="R38" s="38">
        <f>R37</f>
        <v>200</v>
      </c>
      <c r="S38" s="38">
        <v>80</v>
      </c>
      <c r="U38" s="38">
        <v>255</v>
      </c>
      <c r="W38" s="38">
        <f t="shared" si="19"/>
        <v>96</v>
      </c>
    </row>
    <row r="39" spans="1:23" s="35" customFormat="1" ht="12">
      <c r="A39" s="38">
        <v>31</v>
      </c>
      <c r="B39" s="38">
        <f t="shared" si="11"/>
        <v>28</v>
      </c>
      <c r="C39" s="38">
        <f t="shared" si="16"/>
        <v>8</v>
      </c>
      <c r="E39" s="38">
        <v>76</v>
      </c>
      <c r="F39" s="38">
        <f>F38</f>
        <v>72</v>
      </c>
      <c r="G39" s="38">
        <f t="shared" si="20"/>
        <v>28</v>
      </c>
      <c r="I39" s="38">
        <v>121</v>
      </c>
      <c r="J39" s="38">
        <f>J38</f>
        <v>116</v>
      </c>
      <c r="K39" s="38">
        <f t="shared" si="18"/>
        <v>44</v>
      </c>
      <c r="M39" s="38">
        <v>166</v>
      </c>
      <c r="N39" s="38">
        <v>160</v>
      </c>
      <c r="O39" s="38">
        <f t="shared" si="17"/>
        <v>60</v>
      </c>
      <c r="Q39" s="38">
        <v>211</v>
      </c>
      <c r="R39" s="38">
        <f>R38</f>
        <v>200</v>
      </c>
      <c r="S39" s="38">
        <f aca="true" t="shared" si="21" ref="S39:S48">S38</f>
        <v>80</v>
      </c>
      <c r="U39" s="38">
        <v>256</v>
      </c>
      <c r="W39" s="38">
        <f t="shared" si="19"/>
        <v>96</v>
      </c>
    </row>
    <row r="40" spans="1:23" s="35" customFormat="1" ht="12">
      <c r="A40" s="38">
        <v>32</v>
      </c>
      <c r="B40" s="38">
        <f t="shared" si="11"/>
        <v>28</v>
      </c>
      <c r="C40" s="38">
        <v>12</v>
      </c>
      <c r="E40" s="38">
        <v>77</v>
      </c>
      <c r="F40" s="38">
        <f>F39</f>
        <v>72</v>
      </c>
      <c r="G40" s="38">
        <f t="shared" si="20"/>
        <v>28</v>
      </c>
      <c r="I40" s="38">
        <v>122</v>
      </c>
      <c r="J40" s="38">
        <f>J39</f>
        <v>116</v>
      </c>
      <c r="K40" s="38">
        <f t="shared" si="18"/>
        <v>44</v>
      </c>
      <c r="M40" s="38">
        <v>167</v>
      </c>
      <c r="N40" s="38">
        <f>N39</f>
        <v>160</v>
      </c>
      <c r="O40" s="38">
        <f t="shared" si="17"/>
        <v>60</v>
      </c>
      <c r="Q40" s="38">
        <v>212</v>
      </c>
      <c r="R40" s="38">
        <v>204</v>
      </c>
      <c r="S40" s="38">
        <f t="shared" si="21"/>
        <v>80</v>
      </c>
      <c r="U40" s="38">
        <v>257</v>
      </c>
      <c r="W40" s="38">
        <f t="shared" si="19"/>
        <v>96</v>
      </c>
    </row>
    <row r="41" spans="1:23" s="35" customFormat="1" ht="12">
      <c r="A41" s="38">
        <v>33</v>
      </c>
      <c r="B41" s="38">
        <v>32</v>
      </c>
      <c r="C41" s="38">
        <f aca="true" t="shared" si="22" ref="C41:C49">C40</f>
        <v>12</v>
      </c>
      <c r="E41" s="38">
        <v>78</v>
      </c>
      <c r="F41" s="38">
        <f>F40</f>
        <v>72</v>
      </c>
      <c r="G41" s="38">
        <f t="shared" si="20"/>
        <v>28</v>
      </c>
      <c r="I41" s="38">
        <v>123</v>
      </c>
      <c r="J41" s="38">
        <f>J40</f>
        <v>116</v>
      </c>
      <c r="K41" s="38">
        <f t="shared" si="18"/>
        <v>44</v>
      </c>
      <c r="M41" s="38">
        <v>168</v>
      </c>
      <c r="N41" s="38">
        <f>N40</f>
        <v>160</v>
      </c>
      <c r="O41" s="38">
        <v>64</v>
      </c>
      <c r="Q41" s="38">
        <v>213</v>
      </c>
      <c r="R41" s="38">
        <f>R40</f>
        <v>204</v>
      </c>
      <c r="S41" s="38">
        <f t="shared" si="21"/>
        <v>80</v>
      </c>
      <c r="U41" s="38">
        <v>258</v>
      </c>
      <c r="W41" s="38">
        <f t="shared" si="19"/>
        <v>96</v>
      </c>
    </row>
    <row r="42" spans="1:23" s="35" customFormat="1" ht="12">
      <c r="A42" s="38">
        <v>34</v>
      </c>
      <c r="B42" s="38">
        <f t="shared" si="11"/>
        <v>32</v>
      </c>
      <c r="C42" s="38">
        <f t="shared" si="22"/>
        <v>12</v>
      </c>
      <c r="E42" s="38">
        <v>79</v>
      </c>
      <c r="F42" s="38">
        <v>76</v>
      </c>
      <c r="G42" s="38">
        <f t="shared" si="20"/>
        <v>28</v>
      </c>
      <c r="I42" s="38">
        <v>124</v>
      </c>
      <c r="J42" s="38">
        <f>J41</f>
        <v>116</v>
      </c>
      <c r="K42" s="38">
        <f t="shared" si="18"/>
        <v>44</v>
      </c>
      <c r="M42" s="38">
        <v>169</v>
      </c>
      <c r="N42" s="38">
        <f>N41</f>
        <v>160</v>
      </c>
      <c r="O42" s="38">
        <f aca="true" t="shared" si="23" ref="O42:O51">O41</f>
        <v>64</v>
      </c>
      <c r="Q42" s="38">
        <v>214</v>
      </c>
      <c r="R42" s="38">
        <f>R41</f>
        <v>204</v>
      </c>
      <c r="S42" s="38">
        <f t="shared" si="21"/>
        <v>80</v>
      </c>
      <c r="U42" s="38">
        <v>259</v>
      </c>
      <c r="W42" s="38">
        <f t="shared" si="19"/>
        <v>96</v>
      </c>
    </row>
    <row r="43" spans="1:23" s="35" customFormat="1" ht="12">
      <c r="A43" s="38">
        <v>35</v>
      </c>
      <c r="B43" s="38">
        <f t="shared" si="11"/>
        <v>32</v>
      </c>
      <c r="C43" s="38">
        <f t="shared" si="22"/>
        <v>12</v>
      </c>
      <c r="E43" s="38">
        <v>80</v>
      </c>
      <c r="F43" s="38">
        <f>F42</f>
        <v>76</v>
      </c>
      <c r="G43" s="38">
        <f t="shared" si="20"/>
        <v>28</v>
      </c>
      <c r="I43" s="38">
        <v>125</v>
      </c>
      <c r="J43" s="38">
        <v>120</v>
      </c>
      <c r="K43" s="38">
        <f t="shared" si="18"/>
        <v>44</v>
      </c>
      <c r="M43" s="38">
        <v>170</v>
      </c>
      <c r="N43" s="38">
        <v>164</v>
      </c>
      <c r="O43" s="38">
        <f t="shared" si="23"/>
        <v>64</v>
      </c>
      <c r="Q43" s="38">
        <v>215</v>
      </c>
      <c r="R43" s="38">
        <f>R42</f>
        <v>204</v>
      </c>
      <c r="S43" s="38">
        <f t="shared" si="21"/>
        <v>80</v>
      </c>
      <c r="U43" s="38">
        <v>260</v>
      </c>
      <c r="W43" s="38">
        <f t="shared" si="19"/>
        <v>96</v>
      </c>
    </row>
    <row r="44" spans="1:23" s="35" customFormat="1" ht="12">
      <c r="A44" s="38">
        <v>36</v>
      </c>
      <c r="B44" s="38">
        <f t="shared" si="11"/>
        <v>32</v>
      </c>
      <c r="C44" s="38">
        <f t="shared" si="22"/>
        <v>12</v>
      </c>
      <c r="E44" s="38">
        <v>81</v>
      </c>
      <c r="F44" s="38">
        <f>F43</f>
        <v>76</v>
      </c>
      <c r="G44" s="38">
        <f t="shared" si="20"/>
        <v>28</v>
      </c>
      <c r="I44" s="38">
        <v>126</v>
      </c>
      <c r="J44" s="38">
        <f>J43</f>
        <v>120</v>
      </c>
      <c r="K44" s="38">
        <v>48</v>
      </c>
      <c r="M44" s="38">
        <v>171</v>
      </c>
      <c r="N44" s="38">
        <f>N43</f>
        <v>164</v>
      </c>
      <c r="O44" s="38">
        <f t="shared" si="23"/>
        <v>64</v>
      </c>
      <c r="Q44" s="38">
        <v>216</v>
      </c>
      <c r="R44" s="38">
        <v>208</v>
      </c>
      <c r="S44" s="38">
        <f t="shared" si="21"/>
        <v>80</v>
      </c>
      <c r="U44" s="38">
        <v>261</v>
      </c>
      <c r="W44" s="38">
        <f t="shared" si="19"/>
        <v>96</v>
      </c>
    </row>
    <row r="45" spans="1:23" s="35" customFormat="1" ht="12">
      <c r="A45" s="38">
        <v>37</v>
      </c>
      <c r="B45" s="38">
        <v>36</v>
      </c>
      <c r="C45" s="38">
        <f t="shared" si="22"/>
        <v>12</v>
      </c>
      <c r="E45" s="38">
        <v>82</v>
      </c>
      <c r="F45" s="38">
        <f>F44</f>
        <v>76</v>
      </c>
      <c r="G45" s="38">
        <f t="shared" si="20"/>
        <v>28</v>
      </c>
      <c r="I45" s="38">
        <v>127</v>
      </c>
      <c r="J45" s="38">
        <f>J44</f>
        <v>120</v>
      </c>
      <c r="K45" s="38">
        <f aca="true" t="shared" si="24" ref="K45:K53">K44</f>
        <v>48</v>
      </c>
      <c r="M45" s="38">
        <v>172</v>
      </c>
      <c r="N45" s="38">
        <f>N44</f>
        <v>164</v>
      </c>
      <c r="O45" s="38">
        <f t="shared" si="23"/>
        <v>64</v>
      </c>
      <c r="Q45" s="38">
        <v>217</v>
      </c>
      <c r="R45" s="38">
        <f>R44</f>
        <v>208</v>
      </c>
      <c r="S45" s="38">
        <f t="shared" si="21"/>
        <v>80</v>
      </c>
      <c r="U45" s="38">
        <v>262</v>
      </c>
      <c r="W45" s="38">
        <f t="shared" si="19"/>
        <v>96</v>
      </c>
    </row>
    <row r="46" spans="1:23" s="35" customFormat="1" ht="12">
      <c r="A46" s="38">
        <v>38</v>
      </c>
      <c r="B46" s="38">
        <f t="shared" si="11"/>
        <v>36</v>
      </c>
      <c r="C46" s="38">
        <f t="shared" si="22"/>
        <v>12</v>
      </c>
      <c r="E46" s="38">
        <v>83</v>
      </c>
      <c r="F46" s="38">
        <v>80</v>
      </c>
      <c r="G46" s="38">
        <f t="shared" si="20"/>
        <v>28</v>
      </c>
      <c r="I46" s="38">
        <v>128</v>
      </c>
      <c r="J46" s="38">
        <f>J45</f>
        <v>120</v>
      </c>
      <c r="K46" s="38">
        <f t="shared" si="24"/>
        <v>48</v>
      </c>
      <c r="M46" s="38">
        <v>173</v>
      </c>
      <c r="N46" s="38">
        <f>N45</f>
        <v>164</v>
      </c>
      <c r="O46" s="38">
        <f t="shared" si="23"/>
        <v>64</v>
      </c>
      <c r="Q46" s="38">
        <v>218</v>
      </c>
      <c r="R46" s="38">
        <f>R45</f>
        <v>208</v>
      </c>
      <c r="S46" s="38">
        <f t="shared" si="21"/>
        <v>80</v>
      </c>
      <c r="U46" s="38">
        <v>263</v>
      </c>
      <c r="W46" s="38">
        <v>100</v>
      </c>
    </row>
    <row r="47" spans="1:23" s="35" customFormat="1" ht="12">
      <c r="A47" s="38">
        <v>39</v>
      </c>
      <c r="B47" s="38">
        <f t="shared" si="11"/>
        <v>36</v>
      </c>
      <c r="C47" s="38">
        <f t="shared" si="22"/>
        <v>12</v>
      </c>
      <c r="E47" s="38">
        <v>84</v>
      </c>
      <c r="F47" s="38">
        <f>F46</f>
        <v>80</v>
      </c>
      <c r="G47" s="38">
        <v>32</v>
      </c>
      <c r="I47" s="38">
        <v>129</v>
      </c>
      <c r="J47" s="38">
        <v>124</v>
      </c>
      <c r="K47" s="38">
        <f t="shared" si="24"/>
        <v>48</v>
      </c>
      <c r="M47" s="38">
        <v>174</v>
      </c>
      <c r="N47" s="38">
        <f>N46</f>
        <v>164</v>
      </c>
      <c r="O47" s="38">
        <f t="shared" si="23"/>
        <v>64</v>
      </c>
      <c r="Q47" s="38">
        <v>219</v>
      </c>
      <c r="R47" s="38">
        <f>R46</f>
        <v>208</v>
      </c>
      <c r="S47" s="38">
        <f t="shared" si="21"/>
        <v>80</v>
      </c>
      <c r="U47" s="38">
        <v>264</v>
      </c>
      <c r="W47" s="38">
        <f aca="true" t="shared" si="25" ref="W47:W53">W46</f>
        <v>100</v>
      </c>
    </row>
    <row r="48" spans="1:23" s="35" customFormat="1" ht="12">
      <c r="A48" s="38">
        <v>40</v>
      </c>
      <c r="B48" s="38">
        <f t="shared" si="11"/>
        <v>36</v>
      </c>
      <c r="C48" s="38">
        <f t="shared" si="22"/>
        <v>12</v>
      </c>
      <c r="E48" s="38">
        <v>85</v>
      </c>
      <c r="F48" s="38">
        <f>F47</f>
        <v>80</v>
      </c>
      <c r="G48" s="38">
        <f aca="true" t="shared" si="26" ref="G48:G53">G47</f>
        <v>32</v>
      </c>
      <c r="I48" s="38">
        <v>130</v>
      </c>
      <c r="J48" s="38">
        <f>J47</f>
        <v>124</v>
      </c>
      <c r="K48" s="38">
        <f t="shared" si="24"/>
        <v>48</v>
      </c>
      <c r="M48" s="38">
        <v>175</v>
      </c>
      <c r="N48" s="38">
        <v>168</v>
      </c>
      <c r="O48" s="38">
        <f t="shared" si="23"/>
        <v>64</v>
      </c>
      <c r="Q48" s="38">
        <v>220</v>
      </c>
      <c r="R48" s="38">
        <v>212</v>
      </c>
      <c r="S48" s="38">
        <f t="shared" si="21"/>
        <v>80</v>
      </c>
      <c r="U48" s="38">
        <v>265</v>
      </c>
      <c r="W48" s="38">
        <f t="shared" si="25"/>
        <v>100</v>
      </c>
    </row>
    <row r="49" spans="1:23" s="35" customFormat="1" ht="12">
      <c r="A49" s="38">
        <v>41</v>
      </c>
      <c r="B49" s="38">
        <f t="shared" si="11"/>
        <v>36</v>
      </c>
      <c r="C49" s="38">
        <f t="shared" si="22"/>
        <v>12</v>
      </c>
      <c r="E49" s="38">
        <v>86</v>
      </c>
      <c r="F49" s="38">
        <f>F48</f>
        <v>80</v>
      </c>
      <c r="G49" s="38">
        <f t="shared" si="26"/>
        <v>32</v>
      </c>
      <c r="I49" s="38">
        <v>131</v>
      </c>
      <c r="J49" s="38">
        <f>J48</f>
        <v>124</v>
      </c>
      <c r="K49" s="38">
        <f t="shared" si="24"/>
        <v>48</v>
      </c>
      <c r="M49" s="38">
        <v>176</v>
      </c>
      <c r="N49" s="38">
        <f>N48</f>
        <v>168</v>
      </c>
      <c r="O49" s="38">
        <f t="shared" si="23"/>
        <v>64</v>
      </c>
      <c r="Q49" s="38">
        <v>221</v>
      </c>
      <c r="R49" s="38">
        <f>R48</f>
        <v>212</v>
      </c>
      <c r="S49" s="38">
        <v>84</v>
      </c>
      <c r="U49" s="38">
        <v>266</v>
      </c>
      <c r="W49" s="38">
        <f t="shared" si="25"/>
        <v>100</v>
      </c>
    </row>
    <row r="50" spans="1:23" s="35" customFormat="1" ht="12">
      <c r="A50" s="38">
        <v>42</v>
      </c>
      <c r="B50" s="38">
        <v>40</v>
      </c>
      <c r="C50" s="38">
        <v>16</v>
      </c>
      <c r="E50" s="38">
        <v>87</v>
      </c>
      <c r="F50" s="38">
        <v>84</v>
      </c>
      <c r="G50" s="38">
        <f t="shared" si="26"/>
        <v>32</v>
      </c>
      <c r="I50" s="38">
        <v>132</v>
      </c>
      <c r="J50" s="38">
        <f>J49</f>
        <v>124</v>
      </c>
      <c r="K50" s="38">
        <f t="shared" si="24"/>
        <v>48</v>
      </c>
      <c r="M50" s="38">
        <v>177</v>
      </c>
      <c r="N50" s="38">
        <f>N49</f>
        <v>168</v>
      </c>
      <c r="O50" s="38">
        <f t="shared" si="23"/>
        <v>64</v>
      </c>
      <c r="Q50" s="38">
        <v>222</v>
      </c>
      <c r="R50" s="38">
        <f>R49</f>
        <v>212</v>
      </c>
      <c r="S50" s="38">
        <f>S49</f>
        <v>84</v>
      </c>
      <c r="U50" s="38">
        <v>267</v>
      </c>
      <c r="W50" s="38">
        <f t="shared" si="25"/>
        <v>100</v>
      </c>
    </row>
    <row r="51" spans="1:23" s="35" customFormat="1" ht="12">
      <c r="A51" s="38">
        <v>43</v>
      </c>
      <c r="B51" s="38">
        <f t="shared" si="11"/>
        <v>40</v>
      </c>
      <c r="C51" s="38">
        <f>C50</f>
        <v>16</v>
      </c>
      <c r="E51" s="38">
        <v>88</v>
      </c>
      <c r="F51" s="38">
        <f>F50</f>
        <v>84</v>
      </c>
      <c r="G51" s="38">
        <f t="shared" si="26"/>
        <v>32</v>
      </c>
      <c r="I51" s="38">
        <v>133</v>
      </c>
      <c r="J51" s="38">
        <v>128</v>
      </c>
      <c r="K51" s="38">
        <f t="shared" si="24"/>
        <v>48</v>
      </c>
      <c r="M51" s="38">
        <v>178</v>
      </c>
      <c r="N51" s="38">
        <f>N50</f>
        <v>168</v>
      </c>
      <c r="O51" s="38">
        <f t="shared" si="23"/>
        <v>64</v>
      </c>
      <c r="Q51" s="38">
        <v>223</v>
      </c>
      <c r="R51" s="38">
        <f>R50</f>
        <v>212</v>
      </c>
      <c r="S51" s="38">
        <f>S50</f>
        <v>84</v>
      </c>
      <c r="U51" s="38">
        <v>268</v>
      </c>
      <c r="W51" s="38">
        <f t="shared" si="25"/>
        <v>100</v>
      </c>
    </row>
    <row r="52" spans="1:23" s="35" customFormat="1" ht="12">
      <c r="A52" s="38">
        <v>44</v>
      </c>
      <c r="B52" s="38">
        <f t="shared" si="11"/>
        <v>40</v>
      </c>
      <c r="C52" s="38">
        <f>C51</f>
        <v>16</v>
      </c>
      <c r="E52" s="38">
        <v>89</v>
      </c>
      <c r="F52" s="38">
        <f>F51</f>
        <v>84</v>
      </c>
      <c r="G52" s="38">
        <f t="shared" si="26"/>
        <v>32</v>
      </c>
      <c r="I52" s="38">
        <v>134</v>
      </c>
      <c r="J52" s="38">
        <f>J51</f>
        <v>128</v>
      </c>
      <c r="K52" s="38">
        <f t="shared" si="24"/>
        <v>48</v>
      </c>
      <c r="M52" s="38">
        <v>179</v>
      </c>
      <c r="N52" s="38">
        <v>172</v>
      </c>
      <c r="O52" s="38">
        <v>68</v>
      </c>
      <c r="Q52" s="38">
        <v>224</v>
      </c>
      <c r="R52" s="38">
        <v>216</v>
      </c>
      <c r="S52" s="38">
        <f>S51</f>
        <v>84</v>
      </c>
      <c r="U52" s="38">
        <v>269</v>
      </c>
      <c r="W52" s="38">
        <f t="shared" si="25"/>
        <v>100</v>
      </c>
    </row>
    <row r="53" spans="1:23" s="35" customFormat="1" ht="12">
      <c r="A53" s="40">
        <v>45</v>
      </c>
      <c r="B53" s="40">
        <f t="shared" si="11"/>
        <v>40</v>
      </c>
      <c r="C53" s="40">
        <f>C52</f>
        <v>16</v>
      </c>
      <c r="E53" s="40">
        <v>90</v>
      </c>
      <c r="F53" s="40">
        <f>F52</f>
        <v>84</v>
      </c>
      <c r="G53" s="40">
        <f t="shared" si="26"/>
        <v>32</v>
      </c>
      <c r="I53" s="40">
        <v>135</v>
      </c>
      <c r="J53" s="40">
        <f>J52</f>
        <v>128</v>
      </c>
      <c r="K53" s="40">
        <f t="shared" si="24"/>
        <v>48</v>
      </c>
      <c r="M53" s="40">
        <v>180</v>
      </c>
      <c r="N53" s="40">
        <f>N52</f>
        <v>172</v>
      </c>
      <c r="O53" s="40">
        <f>O52</f>
        <v>68</v>
      </c>
      <c r="Q53" s="40">
        <v>225</v>
      </c>
      <c r="R53" s="40">
        <f>R52</f>
        <v>216</v>
      </c>
      <c r="S53" s="40">
        <f>S52</f>
        <v>84</v>
      </c>
      <c r="U53" s="40">
        <v>270</v>
      </c>
      <c r="W53" s="40">
        <f t="shared" si="25"/>
        <v>100</v>
      </c>
    </row>
  </sheetData>
  <sheetProtection password="DE27" sheet="1" objects="1" scenarios="1"/>
  <printOptions/>
  <pageMargins left="0.75" right="0.75" top="0.74" bottom="0.72" header="0.5" footer="0.5"/>
  <pageSetup fitToHeight="1" fitToWidth="1" horizontalDpi="600" verticalDpi="600" orientation="landscape" paperSize="9" scale="74" r:id="rId2"/>
  <headerFooter alignWithMargins="0">
    <oddHeader>&amp;LSanctioneringstabel Bedienden</oddHeader>
    <oddFooter>&amp;L&amp;D&amp;R&amp;F /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0" customWidth="1"/>
    <col min="2" max="4" width="7.28125" style="0" bestFit="1" customWidth="1"/>
    <col min="5" max="5" width="1.8515625" style="0" customWidth="1"/>
    <col min="6" max="6" width="15.140625" style="0" hidden="1" customWidth="1"/>
    <col min="7" max="8" width="8.421875" style="0" hidden="1" customWidth="1"/>
    <col min="9" max="9" width="7.57421875" style="0" hidden="1" customWidth="1"/>
    <col min="10" max="10" width="6.140625" style="0" hidden="1" customWidth="1"/>
    <col min="11" max="11" width="1.28515625" style="0" hidden="1" customWidth="1"/>
    <col min="12" max="12" width="13.00390625" style="0" hidden="1" customWidth="1"/>
    <col min="13" max="14" width="5.00390625" style="0" hidden="1" customWidth="1"/>
    <col min="15" max="15" width="7.00390625" style="0" hidden="1" customWidth="1"/>
    <col min="16" max="16" width="6.28125" style="0" hidden="1" customWidth="1"/>
    <col min="17" max="17" width="12.421875" style="0" customWidth="1"/>
    <col min="21" max="21" width="1.8515625" style="0" customWidth="1"/>
    <col min="22" max="22" width="10.8515625" style="0" bestFit="1" customWidth="1"/>
    <col min="23" max="25" width="7.28125" style="0" bestFit="1" customWidth="1"/>
    <col min="26" max="26" width="1.57421875" style="0" customWidth="1"/>
    <col min="27" max="27" width="10.8515625" style="0" bestFit="1" customWidth="1"/>
    <col min="28" max="30" width="7.28125" style="0" bestFit="1" customWidth="1"/>
    <col min="31" max="31" width="1.8515625" style="0" customWidth="1"/>
    <col min="32" max="32" width="10.8515625" style="0" bestFit="1" customWidth="1"/>
    <col min="33" max="35" width="7.28125" style="0" bestFit="1" customWidth="1"/>
  </cols>
  <sheetData>
    <row r="1" ht="18">
      <c r="A1" s="34" t="s">
        <v>54</v>
      </c>
    </row>
    <row r="3" spans="1:12" ht="12.75">
      <c r="A3" s="5" t="s">
        <v>0</v>
      </c>
      <c r="B3" s="6">
        <f>13.63*17</f>
        <v>231.71</v>
      </c>
      <c r="C3" s="6" t="s">
        <v>1</v>
      </c>
      <c r="F3" t="s">
        <v>33</v>
      </c>
      <c r="L3" t="s">
        <v>47</v>
      </c>
    </row>
    <row r="4" spans="1:12" ht="12.75">
      <c r="A4" s="5" t="s">
        <v>9</v>
      </c>
      <c r="B4" s="6">
        <f>6*13.63</f>
        <v>81.78</v>
      </c>
      <c r="C4" s="6" t="s">
        <v>1</v>
      </c>
      <c r="F4" t="s">
        <v>48</v>
      </c>
      <c r="L4" t="s">
        <v>48</v>
      </c>
    </row>
    <row r="5" spans="1:3" ht="12.75">
      <c r="A5" s="5" t="s">
        <v>10</v>
      </c>
      <c r="B5" s="6">
        <f>29*13.63</f>
        <v>395.27000000000004</v>
      </c>
      <c r="C5" s="6" t="s">
        <v>1</v>
      </c>
    </row>
    <row r="6" spans="2:8" ht="12.75">
      <c r="B6" s="1"/>
      <c r="C6" s="1"/>
      <c r="F6" t="s">
        <v>34</v>
      </c>
      <c r="H6">
        <f>ROUND(182/29,3)</f>
        <v>6.276</v>
      </c>
    </row>
    <row r="7" spans="2:35" ht="12.75">
      <c r="B7" s="3" t="s">
        <v>4</v>
      </c>
      <c r="C7" s="3" t="s">
        <v>4</v>
      </c>
      <c r="D7" s="3" t="s">
        <v>4</v>
      </c>
      <c r="R7" s="3" t="s">
        <v>4</v>
      </c>
      <c r="S7" s="3" t="s">
        <v>4</v>
      </c>
      <c r="T7" s="3" t="s">
        <v>4</v>
      </c>
      <c r="W7" s="3" t="s">
        <v>4</v>
      </c>
      <c r="X7" s="3" t="s">
        <v>4</v>
      </c>
      <c r="Y7" s="3" t="s">
        <v>4</v>
      </c>
      <c r="AB7" s="3" t="s">
        <v>4</v>
      </c>
      <c r="AC7" s="3" t="s">
        <v>4</v>
      </c>
      <c r="AD7" s="3" t="s">
        <v>4</v>
      </c>
      <c r="AG7" s="3" t="s">
        <v>4</v>
      </c>
      <c r="AH7" s="3" t="s">
        <v>4</v>
      </c>
      <c r="AI7" s="3" t="s">
        <v>4</v>
      </c>
    </row>
    <row r="8" spans="1:35" ht="12.75">
      <c r="A8" s="2" t="s">
        <v>2</v>
      </c>
      <c r="B8" s="7" t="s">
        <v>5</v>
      </c>
      <c r="C8" s="7" t="s">
        <v>5</v>
      </c>
      <c r="D8" s="7" t="s">
        <v>5</v>
      </c>
      <c r="F8" s="3" t="s">
        <v>35</v>
      </c>
      <c r="G8" s="3" t="s">
        <v>37</v>
      </c>
      <c r="H8" s="3" t="s">
        <v>37</v>
      </c>
      <c r="L8" s="3" t="s">
        <v>40</v>
      </c>
      <c r="M8" s="50" t="s">
        <v>44</v>
      </c>
      <c r="N8" s="51"/>
      <c r="O8" s="50" t="s">
        <v>42</v>
      </c>
      <c r="P8" s="51"/>
      <c r="Q8" s="2" t="s">
        <v>2</v>
      </c>
      <c r="R8" s="7" t="s">
        <v>5</v>
      </c>
      <c r="S8" s="7" t="s">
        <v>5</v>
      </c>
      <c r="T8" s="7" t="s">
        <v>5</v>
      </c>
      <c r="V8" s="2" t="s">
        <v>2</v>
      </c>
      <c r="W8" s="7" t="s">
        <v>5</v>
      </c>
      <c r="X8" s="7" t="s">
        <v>5</v>
      </c>
      <c r="Y8" s="7" t="s">
        <v>5</v>
      </c>
      <c r="AA8" s="2" t="s">
        <v>2</v>
      </c>
      <c r="AB8" s="7" t="s">
        <v>5</v>
      </c>
      <c r="AC8" s="7" t="s">
        <v>5</v>
      </c>
      <c r="AD8" s="7" t="s">
        <v>5</v>
      </c>
      <c r="AF8" s="2" t="s">
        <v>2</v>
      </c>
      <c r="AG8" s="7" t="s">
        <v>5</v>
      </c>
      <c r="AH8" s="7" t="s">
        <v>5</v>
      </c>
      <c r="AI8" s="7" t="s">
        <v>5</v>
      </c>
    </row>
    <row r="9" spans="1:35" ht="12.75">
      <c r="A9" s="8" t="s">
        <v>3</v>
      </c>
      <c r="B9" s="4" t="s">
        <v>7</v>
      </c>
      <c r="C9" s="4" t="s">
        <v>11</v>
      </c>
      <c r="D9" s="4" t="s">
        <v>12</v>
      </c>
      <c r="F9" s="4" t="s">
        <v>36</v>
      </c>
      <c r="G9" s="4" t="s">
        <v>39</v>
      </c>
      <c r="H9" s="4" t="s">
        <v>38</v>
      </c>
      <c r="L9" s="16" t="s">
        <v>41</v>
      </c>
      <c r="M9" s="32" t="s">
        <v>45</v>
      </c>
      <c r="N9" s="32" t="s">
        <v>46</v>
      </c>
      <c r="O9" s="32" t="s">
        <v>4</v>
      </c>
      <c r="P9" s="32" t="s">
        <v>43</v>
      </c>
      <c r="Q9" s="8" t="s">
        <v>3</v>
      </c>
      <c r="R9" s="4" t="s">
        <v>7</v>
      </c>
      <c r="S9" s="4" t="s">
        <v>11</v>
      </c>
      <c r="T9" s="4" t="s">
        <v>12</v>
      </c>
      <c r="V9" s="8" t="s">
        <v>3</v>
      </c>
      <c r="W9" s="4" t="s">
        <v>7</v>
      </c>
      <c r="X9" s="4" t="s">
        <v>11</v>
      </c>
      <c r="Y9" s="4" t="s">
        <v>12</v>
      </c>
      <c r="AA9" s="8" t="s">
        <v>3</v>
      </c>
      <c r="AB9" s="4" t="s">
        <v>7</v>
      </c>
      <c r="AC9" s="4" t="s">
        <v>11</v>
      </c>
      <c r="AD9" s="4" t="s">
        <v>12</v>
      </c>
      <c r="AF9" s="8" t="s">
        <v>3</v>
      </c>
      <c r="AG9" s="4" t="s">
        <v>7</v>
      </c>
      <c r="AH9" s="4" t="s">
        <v>11</v>
      </c>
      <c r="AI9" s="4" t="s">
        <v>12</v>
      </c>
    </row>
    <row r="10" spans="1:35" ht="12.75">
      <c r="A10" s="3">
        <v>1</v>
      </c>
      <c r="B10" s="2">
        <v>0</v>
      </c>
      <c r="C10" s="3">
        <v>0</v>
      </c>
      <c r="D10" s="3">
        <v>0</v>
      </c>
      <c r="F10" s="3">
        <v>1</v>
      </c>
      <c r="G10" s="30"/>
      <c r="H10" s="19"/>
      <c r="I10" s="28"/>
      <c r="L10" s="12">
        <v>1</v>
      </c>
      <c r="M10" s="12">
        <v>0</v>
      </c>
      <c r="N10" s="12">
        <v>2</v>
      </c>
      <c r="O10" s="12">
        <f aca="true" t="shared" si="0" ref="O10:O41">P10*13.63</f>
        <v>13.63</v>
      </c>
      <c r="P10" s="15">
        <f>ROUND((17*L10)/24,0)</f>
        <v>1</v>
      </c>
      <c r="Q10" s="7">
        <v>43</v>
      </c>
      <c r="R10" s="9">
        <f>B51</f>
        <v>54.52</v>
      </c>
      <c r="S10" s="3">
        <f>C51</f>
        <v>13.63</v>
      </c>
      <c r="T10" s="7">
        <f>D51</f>
        <v>81.78</v>
      </c>
      <c r="V10" s="7">
        <v>85</v>
      </c>
      <c r="W10" s="9">
        <f>R51</f>
        <v>109.04</v>
      </c>
      <c r="X10" s="7">
        <f>S51</f>
        <v>27.26</v>
      </c>
      <c r="Y10" s="7">
        <f>T51</f>
        <v>177.19</v>
      </c>
      <c r="AA10" s="7">
        <v>127</v>
      </c>
      <c r="AB10" s="11">
        <f>W51</f>
        <v>163.56</v>
      </c>
      <c r="AC10" s="7">
        <f>X51</f>
        <v>54.52</v>
      </c>
      <c r="AD10" s="10">
        <f>Y51</f>
        <v>272.6</v>
      </c>
      <c r="AF10" s="7">
        <v>169</v>
      </c>
      <c r="AG10" s="9">
        <f>AB51</f>
        <v>218.08</v>
      </c>
      <c r="AH10" s="7">
        <f>AC51</f>
        <v>68.15</v>
      </c>
      <c r="AI10" s="7">
        <v>368.01</v>
      </c>
    </row>
    <row r="11" spans="1:35" ht="12.75">
      <c r="A11" s="7">
        <v>2</v>
      </c>
      <c r="B11" s="9">
        <f aca="true" t="shared" si="1" ref="B11:D14">B10</f>
        <v>0</v>
      </c>
      <c r="C11" s="9">
        <f t="shared" si="1"/>
        <v>0</v>
      </c>
      <c r="D11" s="7">
        <f t="shared" si="1"/>
        <v>0</v>
      </c>
      <c r="F11" s="7">
        <v>2</v>
      </c>
      <c r="G11" s="31"/>
      <c r="H11" s="17"/>
      <c r="I11" s="29"/>
      <c r="L11" s="15">
        <v>1</v>
      </c>
      <c r="M11" s="15">
        <v>3</v>
      </c>
      <c r="N11" s="15">
        <v>7</v>
      </c>
      <c r="O11" s="15">
        <f t="shared" si="0"/>
        <v>27.26</v>
      </c>
      <c r="P11" s="15">
        <f>ROUND((17*L11)/24,0)+1</f>
        <v>2</v>
      </c>
      <c r="Q11" s="7">
        <v>44</v>
      </c>
      <c r="R11" s="9">
        <f aca="true" t="shared" si="2" ref="R11:R16">R10</f>
        <v>54.52</v>
      </c>
      <c r="S11" s="7">
        <f aca="true" t="shared" si="3" ref="S11:S27">S10</f>
        <v>13.63</v>
      </c>
      <c r="T11" s="7">
        <v>95.41</v>
      </c>
      <c r="V11" s="7">
        <v>86</v>
      </c>
      <c r="W11" s="9">
        <f aca="true" t="shared" si="4" ref="W11:Y12">W10</f>
        <v>109.04</v>
      </c>
      <c r="X11" s="7">
        <f t="shared" si="4"/>
        <v>27.26</v>
      </c>
      <c r="Y11" s="7">
        <f t="shared" si="4"/>
        <v>177.19</v>
      </c>
      <c r="AA11" s="7">
        <v>128</v>
      </c>
      <c r="AB11" s="11">
        <f>AB10</f>
        <v>163.56</v>
      </c>
      <c r="AC11" s="7">
        <f aca="true" t="shared" si="5" ref="AC11:AC34">AC10</f>
        <v>54.52</v>
      </c>
      <c r="AD11" s="10">
        <f>AD10</f>
        <v>272.6</v>
      </c>
      <c r="AF11" s="7">
        <v>170</v>
      </c>
      <c r="AG11" s="9">
        <f>AG10</f>
        <v>218.08</v>
      </c>
      <c r="AH11" s="7">
        <f aca="true" t="shared" si="6" ref="AH11:AH22">AH10</f>
        <v>68.15</v>
      </c>
      <c r="AI11" s="7">
        <f aca="true" t="shared" si="7" ref="AI11:AI16">AI10</f>
        <v>368.01</v>
      </c>
    </row>
    <row r="12" spans="1:35" ht="12.75">
      <c r="A12" s="7">
        <v>3</v>
      </c>
      <c r="B12" s="9">
        <f t="shared" si="1"/>
        <v>0</v>
      </c>
      <c r="C12" s="9">
        <f t="shared" si="1"/>
        <v>0</v>
      </c>
      <c r="D12" s="7">
        <f t="shared" si="1"/>
        <v>0</v>
      </c>
      <c r="F12" s="7">
        <v>3</v>
      </c>
      <c r="G12" s="31"/>
      <c r="H12" s="17"/>
      <c r="I12" s="29"/>
      <c r="L12" s="15">
        <v>1</v>
      </c>
      <c r="M12" s="15">
        <v>8</v>
      </c>
      <c r="N12" s="15">
        <v>15</v>
      </c>
      <c r="O12" s="15">
        <f t="shared" si="0"/>
        <v>40.89</v>
      </c>
      <c r="P12" s="15">
        <f>ROUND((17*L12)/24,0)+2</f>
        <v>3</v>
      </c>
      <c r="Q12" s="7">
        <v>45</v>
      </c>
      <c r="R12" s="9">
        <f t="shared" si="2"/>
        <v>54.52</v>
      </c>
      <c r="S12" s="7">
        <f t="shared" si="3"/>
        <v>13.63</v>
      </c>
      <c r="T12" s="7">
        <f>T11</f>
        <v>95.41</v>
      </c>
      <c r="V12" s="7">
        <v>87</v>
      </c>
      <c r="W12" s="9">
        <f t="shared" si="4"/>
        <v>109.04</v>
      </c>
      <c r="X12" s="7">
        <f t="shared" si="4"/>
        <v>27.26</v>
      </c>
      <c r="Y12" s="7">
        <f t="shared" si="4"/>
        <v>177.19</v>
      </c>
      <c r="AA12" s="7">
        <v>129</v>
      </c>
      <c r="AB12" s="11">
        <f>AB11</f>
        <v>163.56</v>
      </c>
      <c r="AC12" s="7">
        <f t="shared" si="5"/>
        <v>54.52</v>
      </c>
      <c r="AD12" s="10">
        <f>AD11</f>
        <v>272.6</v>
      </c>
      <c r="AF12" s="7">
        <v>171</v>
      </c>
      <c r="AG12" s="9">
        <v>231.71</v>
      </c>
      <c r="AH12" s="7">
        <f t="shared" si="6"/>
        <v>68.15</v>
      </c>
      <c r="AI12" s="7">
        <f t="shared" si="7"/>
        <v>368.01</v>
      </c>
    </row>
    <row r="13" spans="1:35" ht="12.75">
      <c r="A13" s="7">
        <v>4</v>
      </c>
      <c r="B13" s="9">
        <f t="shared" si="1"/>
        <v>0</v>
      </c>
      <c r="C13" s="9">
        <f t="shared" si="1"/>
        <v>0</v>
      </c>
      <c r="D13" s="7">
        <f t="shared" si="1"/>
        <v>0</v>
      </c>
      <c r="F13" s="7">
        <v>4</v>
      </c>
      <c r="G13" s="31"/>
      <c r="H13" s="17"/>
      <c r="I13" s="29"/>
      <c r="L13" s="15">
        <v>1</v>
      </c>
      <c r="M13" s="15">
        <v>16</v>
      </c>
      <c r="N13" s="15">
        <v>24</v>
      </c>
      <c r="O13" s="15">
        <f t="shared" si="0"/>
        <v>54.52</v>
      </c>
      <c r="P13" s="15">
        <f>ROUND((17*L13)/24,0)+3</f>
        <v>4</v>
      </c>
      <c r="Q13" s="7">
        <v>46</v>
      </c>
      <c r="R13" s="9">
        <f t="shared" si="2"/>
        <v>54.52</v>
      </c>
      <c r="S13" s="7">
        <f t="shared" si="3"/>
        <v>13.63</v>
      </c>
      <c r="T13" s="7">
        <f>T12</f>
        <v>95.41</v>
      </c>
      <c r="V13" s="7">
        <v>88</v>
      </c>
      <c r="W13" s="9">
        <f aca="true" t="shared" si="8" ref="W13:X15">W12</f>
        <v>109.04</v>
      </c>
      <c r="X13" s="7">
        <f t="shared" si="8"/>
        <v>27.26</v>
      </c>
      <c r="Y13" s="7">
        <v>190.82</v>
      </c>
      <c r="AA13" s="7">
        <v>130</v>
      </c>
      <c r="AB13" s="11">
        <f>AB12</f>
        <v>163.56</v>
      </c>
      <c r="AC13" s="7">
        <f t="shared" si="5"/>
        <v>54.52</v>
      </c>
      <c r="AD13" s="10">
        <f>AD12</f>
        <v>272.6</v>
      </c>
      <c r="AF13" s="7">
        <v>172</v>
      </c>
      <c r="AG13" s="9">
        <f>AG12</f>
        <v>231.71</v>
      </c>
      <c r="AH13" s="7">
        <f t="shared" si="6"/>
        <v>68.15</v>
      </c>
      <c r="AI13" s="7">
        <f t="shared" si="7"/>
        <v>368.01</v>
      </c>
    </row>
    <row r="14" spans="1:35" ht="12.75">
      <c r="A14" s="7">
        <v>5</v>
      </c>
      <c r="B14" s="9">
        <f t="shared" si="1"/>
        <v>0</v>
      </c>
      <c r="C14" s="9">
        <f t="shared" si="1"/>
        <v>0</v>
      </c>
      <c r="D14" s="7">
        <f t="shared" si="1"/>
        <v>0</v>
      </c>
      <c r="F14" s="7">
        <v>5</v>
      </c>
      <c r="G14" s="31"/>
      <c r="H14" s="17"/>
      <c r="I14" s="29"/>
      <c r="L14" s="15">
        <v>1</v>
      </c>
      <c r="M14" s="15">
        <v>25</v>
      </c>
      <c r="N14" s="15">
        <v>99</v>
      </c>
      <c r="O14" s="15">
        <f t="shared" si="0"/>
        <v>68.15</v>
      </c>
      <c r="P14" s="15">
        <f>ROUND((17*L14)/24,0)+4</f>
        <v>5</v>
      </c>
      <c r="Q14" s="7">
        <v>47</v>
      </c>
      <c r="R14" s="9">
        <f t="shared" si="2"/>
        <v>54.52</v>
      </c>
      <c r="S14" s="7">
        <f t="shared" si="3"/>
        <v>13.63</v>
      </c>
      <c r="T14" s="7">
        <f>T13</f>
        <v>95.41</v>
      </c>
      <c r="V14" s="7">
        <v>89</v>
      </c>
      <c r="W14" s="9">
        <f t="shared" si="8"/>
        <v>109.04</v>
      </c>
      <c r="X14" s="7">
        <f t="shared" si="8"/>
        <v>27.26</v>
      </c>
      <c r="Y14" s="7">
        <f>Y13</f>
        <v>190.82</v>
      </c>
      <c r="AA14" s="7">
        <v>131</v>
      </c>
      <c r="AB14" s="9">
        <v>177.19</v>
      </c>
      <c r="AC14" s="7">
        <f t="shared" si="5"/>
        <v>54.52</v>
      </c>
      <c r="AD14" s="10">
        <f>AD13</f>
        <v>272.6</v>
      </c>
      <c r="AF14" s="7">
        <v>173</v>
      </c>
      <c r="AG14" s="9">
        <f aca="true" t="shared" si="9" ref="AG14:AG23">AG13</f>
        <v>231.71</v>
      </c>
      <c r="AH14" s="7">
        <f t="shared" si="6"/>
        <v>68.15</v>
      </c>
      <c r="AI14" s="7">
        <f t="shared" si="7"/>
        <v>368.01</v>
      </c>
    </row>
    <row r="15" spans="1:35" ht="12.75">
      <c r="A15" s="7">
        <v>6</v>
      </c>
      <c r="B15" s="9">
        <f>B14</f>
        <v>0</v>
      </c>
      <c r="C15" s="9">
        <f aca="true" t="shared" si="10" ref="C15:C38">C14</f>
        <v>0</v>
      </c>
      <c r="D15" s="7">
        <v>13.63</v>
      </c>
      <c r="F15" s="7">
        <v>6</v>
      </c>
      <c r="G15" s="31">
        <f>D15</f>
        <v>13.63</v>
      </c>
      <c r="H15" s="17">
        <v>1</v>
      </c>
      <c r="I15" s="29">
        <f>$H$6*H15</f>
        <v>6.276</v>
      </c>
      <c r="L15" s="15">
        <v>2</v>
      </c>
      <c r="M15" s="15">
        <f>$M$10</f>
        <v>0</v>
      </c>
      <c r="N15" s="15">
        <f>$N$10</f>
        <v>2</v>
      </c>
      <c r="O15" s="15">
        <f t="shared" si="0"/>
        <v>13.63</v>
      </c>
      <c r="P15" s="15">
        <f>ROUND((17*L15)/24,0)</f>
        <v>1</v>
      </c>
      <c r="Q15" s="7">
        <v>48</v>
      </c>
      <c r="R15" s="9">
        <f t="shared" si="2"/>
        <v>54.52</v>
      </c>
      <c r="S15" s="7">
        <f t="shared" si="3"/>
        <v>13.63</v>
      </c>
      <c r="T15" s="7">
        <f>T14</f>
        <v>95.41</v>
      </c>
      <c r="V15" s="7">
        <v>90</v>
      </c>
      <c r="W15" s="9">
        <f t="shared" si="8"/>
        <v>109.04</v>
      </c>
      <c r="X15" s="7">
        <f t="shared" si="8"/>
        <v>27.26</v>
      </c>
      <c r="Y15" s="7">
        <f>Y14</f>
        <v>190.82</v>
      </c>
      <c r="AA15" s="7">
        <v>132</v>
      </c>
      <c r="AB15" s="9">
        <f>AB14</f>
        <v>177.19</v>
      </c>
      <c r="AC15" s="7">
        <f t="shared" si="5"/>
        <v>54.52</v>
      </c>
      <c r="AD15" s="7">
        <v>286.23</v>
      </c>
      <c r="AF15" s="7">
        <v>174</v>
      </c>
      <c r="AG15" s="9">
        <f t="shared" si="9"/>
        <v>231.71</v>
      </c>
      <c r="AH15" s="7">
        <f t="shared" si="6"/>
        <v>68.15</v>
      </c>
      <c r="AI15" s="7">
        <f t="shared" si="7"/>
        <v>368.01</v>
      </c>
    </row>
    <row r="16" spans="1:35" ht="12.75">
      <c r="A16" s="7">
        <v>7</v>
      </c>
      <c r="B16" s="9">
        <f>B15</f>
        <v>0</v>
      </c>
      <c r="C16" s="9">
        <f t="shared" si="10"/>
        <v>0</v>
      </c>
      <c r="D16" s="7">
        <f aca="true" t="shared" si="11" ref="D16:D21">D15</f>
        <v>13.63</v>
      </c>
      <c r="F16" s="7">
        <v>7</v>
      </c>
      <c r="G16" s="31"/>
      <c r="H16" s="17"/>
      <c r="I16" s="29"/>
      <c r="L16" s="15">
        <v>2</v>
      </c>
      <c r="M16" s="15">
        <f>$M$11</f>
        <v>3</v>
      </c>
      <c r="N16" s="15">
        <f>$N$11</f>
        <v>7</v>
      </c>
      <c r="O16" s="15">
        <f t="shared" si="0"/>
        <v>27.26</v>
      </c>
      <c r="P16" s="15">
        <f>ROUND((17*L16)/24,0)+1</f>
        <v>2</v>
      </c>
      <c r="Q16" s="7">
        <v>49</v>
      </c>
      <c r="R16" s="9">
        <f t="shared" si="2"/>
        <v>54.52</v>
      </c>
      <c r="S16" s="7">
        <f t="shared" si="3"/>
        <v>13.63</v>
      </c>
      <c r="T16" s="7">
        <f>T15</f>
        <v>95.41</v>
      </c>
      <c r="V16" s="7">
        <v>91</v>
      </c>
      <c r="W16" s="9">
        <v>122.67</v>
      </c>
      <c r="X16" s="7">
        <v>40.89</v>
      </c>
      <c r="Y16" s="7">
        <f>Y15</f>
        <v>190.82</v>
      </c>
      <c r="AA16" s="7">
        <v>133</v>
      </c>
      <c r="AB16" s="9">
        <f aca="true" t="shared" si="12" ref="AB16:AB23">AB15</f>
        <v>177.19</v>
      </c>
      <c r="AC16" s="7">
        <f t="shared" si="5"/>
        <v>54.52</v>
      </c>
      <c r="AD16" s="7">
        <f>AD15</f>
        <v>286.23</v>
      </c>
      <c r="AF16" s="7">
        <v>175</v>
      </c>
      <c r="AG16" s="9">
        <f t="shared" si="9"/>
        <v>231.71</v>
      </c>
      <c r="AH16" s="7">
        <f t="shared" si="6"/>
        <v>68.15</v>
      </c>
      <c r="AI16" s="7">
        <f t="shared" si="7"/>
        <v>368.01</v>
      </c>
    </row>
    <row r="17" spans="1:35" ht="12.75">
      <c r="A17" s="7">
        <v>8</v>
      </c>
      <c r="B17" s="9">
        <f>B16</f>
        <v>0</v>
      </c>
      <c r="C17" s="9">
        <f t="shared" si="10"/>
        <v>0</v>
      </c>
      <c r="D17" s="7">
        <f t="shared" si="11"/>
        <v>13.63</v>
      </c>
      <c r="F17" s="7">
        <v>8</v>
      </c>
      <c r="G17" s="31"/>
      <c r="H17" s="17"/>
      <c r="I17" s="29"/>
      <c r="L17" s="15">
        <v>2</v>
      </c>
      <c r="M17" s="15">
        <f>$M$12</f>
        <v>8</v>
      </c>
      <c r="N17" s="15">
        <f>$N$12</f>
        <v>15</v>
      </c>
      <c r="O17" s="15">
        <f t="shared" si="0"/>
        <v>40.89</v>
      </c>
      <c r="P17" s="15">
        <f>ROUND((17*L17)/24,0)+2</f>
        <v>3</v>
      </c>
      <c r="Q17" s="7">
        <v>50</v>
      </c>
      <c r="R17" s="9">
        <v>68.15</v>
      </c>
      <c r="S17" s="7">
        <f t="shared" si="3"/>
        <v>13.63</v>
      </c>
      <c r="T17" s="7">
        <v>109.04</v>
      </c>
      <c r="V17" s="7">
        <v>92</v>
      </c>
      <c r="W17" s="9">
        <f>W16</f>
        <v>122.67</v>
      </c>
      <c r="X17" s="7">
        <f>X16</f>
        <v>40.89</v>
      </c>
      <c r="Y17" s="7">
        <f>Y16</f>
        <v>190.82</v>
      </c>
      <c r="AA17" s="7">
        <v>134</v>
      </c>
      <c r="AB17" s="9">
        <f t="shared" si="12"/>
        <v>177.19</v>
      </c>
      <c r="AC17" s="7">
        <f t="shared" si="5"/>
        <v>54.52</v>
      </c>
      <c r="AD17" s="7">
        <f>AD16</f>
        <v>286.23</v>
      </c>
      <c r="AF17" s="7">
        <v>176</v>
      </c>
      <c r="AG17" s="9">
        <f t="shared" si="9"/>
        <v>231.71</v>
      </c>
      <c r="AH17" s="7">
        <f t="shared" si="6"/>
        <v>68.15</v>
      </c>
      <c r="AI17" s="7">
        <v>381.64</v>
      </c>
    </row>
    <row r="18" spans="1:35" ht="12.75">
      <c r="A18" s="7">
        <v>9</v>
      </c>
      <c r="B18" s="9">
        <f>B17</f>
        <v>0</v>
      </c>
      <c r="C18" s="9">
        <f t="shared" si="10"/>
        <v>0</v>
      </c>
      <c r="D18" s="7">
        <f t="shared" si="11"/>
        <v>13.63</v>
      </c>
      <c r="F18" s="7">
        <v>9</v>
      </c>
      <c r="G18" s="31"/>
      <c r="H18" s="17"/>
      <c r="I18" s="29"/>
      <c r="L18" s="15">
        <v>2</v>
      </c>
      <c r="M18" s="15">
        <f>$M$13</f>
        <v>16</v>
      </c>
      <c r="N18" s="15">
        <f>$N$13</f>
        <v>24</v>
      </c>
      <c r="O18" s="15">
        <f t="shared" si="0"/>
        <v>54.52</v>
      </c>
      <c r="P18" s="15">
        <f>ROUND((17*L18)/24,0)+3</f>
        <v>4</v>
      </c>
      <c r="Q18" s="7">
        <v>51</v>
      </c>
      <c r="R18" s="9">
        <f>R17</f>
        <v>68.15</v>
      </c>
      <c r="S18" s="7">
        <f t="shared" si="3"/>
        <v>13.63</v>
      </c>
      <c r="T18" s="7">
        <f>T17</f>
        <v>109.04</v>
      </c>
      <c r="V18" s="7">
        <v>93</v>
      </c>
      <c r="W18" s="9">
        <f aca="true" t="shared" si="13" ref="W18:W25">W17</f>
        <v>122.67</v>
      </c>
      <c r="X18" s="7">
        <f aca="true" t="shared" si="14" ref="X18:X45">X17</f>
        <v>40.89</v>
      </c>
      <c r="Y18" s="7">
        <f>Y17</f>
        <v>190.82</v>
      </c>
      <c r="AA18" s="7">
        <v>135</v>
      </c>
      <c r="AB18" s="9">
        <f t="shared" si="12"/>
        <v>177.19</v>
      </c>
      <c r="AC18" s="7">
        <f t="shared" si="5"/>
        <v>54.52</v>
      </c>
      <c r="AD18" s="7">
        <f>AD17</f>
        <v>286.23</v>
      </c>
      <c r="AF18" s="7">
        <v>177</v>
      </c>
      <c r="AG18" s="9">
        <f t="shared" si="9"/>
        <v>231.71</v>
      </c>
      <c r="AH18" s="7">
        <f t="shared" si="6"/>
        <v>68.15</v>
      </c>
      <c r="AI18" s="7">
        <f>AI17</f>
        <v>381.64</v>
      </c>
    </row>
    <row r="19" spans="1:35" ht="12.75">
      <c r="A19" s="7">
        <v>10</v>
      </c>
      <c r="B19" s="9">
        <v>13.63</v>
      </c>
      <c r="C19" s="9">
        <f t="shared" si="10"/>
        <v>0</v>
      </c>
      <c r="D19" s="7">
        <f t="shared" si="11"/>
        <v>13.63</v>
      </c>
      <c r="F19" s="7">
        <v>10</v>
      </c>
      <c r="G19" s="31"/>
      <c r="H19" s="17"/>
      <c r="I19" s="29"/>
      <c r="L19" s="15">
        <v>2</v>
      </c>
      <c r="M19" s="15">
        <f>$M$14</f>
        <v>25</v>
      </c>
      <c r="N19" s="15">
        <f>$N$14</f>
        <v>99</v>
      </c>
      <c r="O19" s="15">
        <f t="shared" si="0"/>
        <v>68.15</v>
      </c>
      <c r="P19" s="15">
        <f>ROUND((17*L19)/24,0)+4</f>
        <v>5</v>
      </c>
      <c r="Q19" s="7">
        <v>52</v>
      </c>
      <c r="R19" s="9">
        <f aca="true" t="shared" si="15" ref="R19:R26">R18</f>
        <v>68.15</v>
      </c>
      <c r="S19" s="7">
        <f t="shared" si="3"/>
        <v>13.63</v>
      </c>
      <c r="T19" s="7">
        <f>T18</f>
        <v>109.04</v>
      </c>
      <c r="V19" s="7">
        <v>94</v>
      </c>
      <c r="W19" s="9">
        <f t="shared" si="13"/>
        <v>122.67</v>
      </c>
      <c r="X19" s="7">
        <f t="shared" si="14"/>
        <v>40.89</v>
      </c>
      <c r="Y19" s="7">
        <v>204.45</v>
      </c>
      <c r="AA19" s="7">
        <v>136</v>
      </c>
      <c r="AB19" s="9">
        <f t="shared" si="12"/>
        <v>177.19</v>
      </c>
      <c r="AC19" s="7">
        <f t="shared" si="5"/>
        <v>54.52</v>
      </c>
      <c r="AD19" s="7">
        <f>AD18</f>
        <v>286.23</v>
      </c>
      <c r="AF19" s="7">
        <v>178</v>
      </c>
      <c r="AG19" s="9">
        <f t="shared" si="9"/>
        <v>231.71</v>
      </c>
      <c r="AH19" s="7">
        <f t="shared" si="6"/>
        <v>68.15</v>
      </c>
      <c r="AI19" s="7">
        <f>AI18</f>
        <v>381.64</v>
      </c>
    </row>
    <row r="20" spans="1:35" ht="12.75">
      <c r="A20" s="7">
        <v>11</v>
      </c>
      <c r="B20" s="9">
        <f>B19</f>
        <v>13.63</v>
      </c>
      <c r="C20" s="9">
        <f t="shared" si="10"/>
        <v>0</v>
      </c>
      <c r="D20" s="7">
        <f t="shared" si="11"/>
        <v>13.63</v>
      </c>
      <c r="F20" s="7">
        <v>11</v>
      </c>
      <c r="G20" s="31"/>
      <c r="H20" s="17"/>
      <c r="I20" s="29"/>
      <c r="L20" s="15">
        <v>3</v>
      </c>
      <c r="M20" s="15">
        <f>$M$10</f>
        <v>0</v>
      </c>
      <c r="N20" s="15">
        <f>$N$10</f>
        <v>2</v>
      </c>
      <c r="O20" s="15">
        <f t="shared" si="0"/>
        <v>27.26</v>
      </c>
      <c r="P20" s="15">
        <f>ROUND((17*L20)/24,0)</f>
        <v>2</v>
      </c>
      <c r="Q20" s="7">
        <v>53</v>
      </c>
      <c r="R20" s="9">
        <f t="shared" si="15"/>
        <v>68.15</v>
      </c>
      <c r="S20" s="7">
        <f t="shared" si="3"/>
        <v>13.63</v>
      </c>
      <c r="T20" s="7">
        <f>T19</f>
        <v>109.04</v>
      </c>
      <c r="V20" s="7">
        <v>95</v>
      </c>
      <c r="W20" s="9">
        <f t="shared" si="13"/>
        <v>122.67</v>
      </c>
      <c r="X20" s="7">
        <f t="shared" si="14"/>
        <v>40.89</v>
      </c>
      <c r="Y20" s="7">
        <f>Y19</f>
        <v>204.45</v>
      </c>
      <c r="AA20" s="7">
        <v>137</v>
      </c>
      <c r="AB20" s="9">
        <f t="shared" si="12"/>
        <v>177.19</v>
      </c>
      <c r="AC20" s="7">
        <f t="shared" si="5"/>
        <v>54.52</v>
      </c>
      <c r="AD20" s="7">
        <f>AD19</f>
        <v>286.23</v>
      </c>
      <c r="AF20" s="7">
        <v>179</v>
      </c>
      <c r="AG20" s="9">
        <f t="shared" si="9"/>
        <v>231.71</v>
      </c>
      <c r="AH20" s="7">
        <f t="shared" si="6"/>
        <v>68.15</v>
      </c>
      <c r="AI20" s="7">
        <f>AI19</f>
        <v>381.64</v>
      </c>
    </row>
    <row r="21" spans="1:35" ht="12.75">
      <c r="A21" s="7">
        <v>12</v>
      </c>
      <c r="B21" s="9">
        <f aca="true" t="shared" si="16" ref="B21:B28">B20</f>
        <v>13.63</v>
      </c>
      <c r="C21" s="9">
        <f t="shared" si="10"/>
        <v>0</v>
      </c>
      <c r="D21" s="7">
        <f t="shared" si="11"/>
        <v>13.63</v>
      </c>
      <c r="F21" s="7">
        <v>12</v>
      </c>
      <c r="G21" s="31"/>
      <c r="H21" s="17"/>
      <c r="I21" s="29"/>
      <c r="L21" s="15">
        <v>3</v>
      </c>
      <c r="M21" s="15">
        <f>$M$11</f>
        <v>3</v>
      </c>
      <c r="N21" s="15">
        <f>$N$11</f>
        <v>7</v>
      </c>
      <c r="O21" s="15">
        <f t="shared" si="0"/>
        <v>40.89</v>
      </c>
      <c r="P21" s="15">
        <f>ROUND((17*L21)/24,0)+1</f>
        <v>3</v>
      </c>
      <c r="Q21" s="7">
        <v>54</v>
      </c>
      <c r="R21" s="9">
        <f t="shared" si="15"/>
        <v>68.15</v>
      </c>
      <c r="S21" s="7">
        <f t="shared" si="3"/>
        <v>13.63</v>
      </c>
      <c r="T21" s="7">
        <f>T20</f>
        <v>109.04</v>
      </c>
      <c r="V21" s="7">
        <v>96</v>
      </c>
      <c r="W21" s="9">
        <f t="shared" si="13"/>
        <v>122.67</v>
      </c>
      <c r="X21" s="7">
        <f t="shared" si="14"/>
        <v>40.89</v>
      </c>
      <c r="Y21" s="7">
        <f>Y20</f>
        <v>204.45</v>
      </c>
      <c r="AA21" s="7">
        <v>138</v>
      </c>
      <c r="AB21" s="9">
        <f t="shared" si="12"/>
        <v>177.19</v>
      </c>
      <c r="AC21" s="7">
        <f t="shared" si="5"/>
        <v>54.52</v>
      </c>
      <c r="AD21" s="7">
        <v>299.86</v>
      </c>
      <c r="AF21" s="7">
        <v>180</v>
      </c>
      <c r="AG21" s="9">
        <f t="shared" si="9"/>
        <v>231.71</v>
      </c>
      <c r="AH21" s="7">
        <f t="shared" si="6"/>
        <v>68.15</v>
      </c>
      <c r="AI21" s="7">
        <f>AI20</f>
        <v>381.64</v>
      </c>
    </row>
    <row r="22" spans="1:35" ht="12.75">
      <c r="A22" s="7">
        <v>13</v>
      </c>
      <c r="B22" s="9">
        <f t="shared" si="16"/>
        <v>13.63</v>
      </c>
      <c r="C22" s="9">
        <f t="shared" si="10"/>
        <v>0</v>
      </c>
      <c r="D22" s="7">
        <v>27.26</v>
      </c>
      <c r="F22" s="7">
        <v>13</v>
      </c>
      <c r="G22" s="31">
        <f>D22</f>
        <v>27.26</v>
      </c>
      <c r="H22" s="17">
        <v>2</v>
      </c>
      <c r="I22" s="29">
        <f>$H$6*H22</f>
        <v>12.552</v>
      </c>
      <c r="L22" s="15">
        <v>3</v>
      </c>
      <c r="M22" s="15">
        <f>$M$12</f>
        <v>8</v>
      </c>
      <c r="N22" s="15">
        <f>$N$12</f>
        <v>15</v>
      </c>
      <c r="O22" s="15">
        <f t="shared" si="0"/>
        <v>54.52</v>
      </c>
      <c r="P22" s="15">
        <f>ROUND((17*L22)/24,0)+2</f>
        <v>4</v>
      </c>
      <c r="Q22" s="7">
        <v>55</v>
      </c>
      <c r="R22" s="9">
        <f t="shared" si="15"/>
        <v>68.15</v>
      </c>
      <c r="S22" s="7">
        <f t="shared" si="3"/>
        <v>13.63</v>
      </c>
      <c r="T22" s="7">
        <f>T21</f>
        <v>109.04</v>
      </c>
      <c r="V22" s="7">
        <v>97</v>
      </c>
      <c r="W22" s="9">
        <f t="shared" si="13"/>
        <v>122.67</v>
      </c>
      <c r="X22" s="7">
        <f t="shared" si="14"/>
        <v>40.89</v>
      </c>
      <c r="Y22" s="7">
        <f>Y21</f>
        <v>204.45</v>
      </c>
      <c r="AA22" s="7">
        <v>139</v>
      </c>
      <c r="AB22" s="9">
        <f t="shared" si="12"/>
        <v>177.19</v>
      </c>
      <c r="AC22" s="7">
        <f t="shared" si="5"/>
        <v>54.52</v>
      </c>
      <c r="AD22" s="7">
        <f>AD21</f>
        <v>299.86</v>
      </c>
      <c r="AF22" s="7">
        <v>181</v>
      </c>
      <c r="AG22" s="9">
        <f t="shared" si="9"/>
        <v>231.71</v>
      </c>
      <c r="AH22" s="7">
        <f t="shared" si="6"/>
        <v>68.15</v>
      </c>
      <c r="AI22" s="7">
        <f>AI21</f>
        <v>381.64</v>
      </c>
    </row>
    <row r="23" spans="1:35" ht="12.75">
      <c r="A23" s="7">
        <v>14</v>
      </c>
      <c r="B23" s="9">
        <f t="shared" si="16"/>
        <v>13.63</v>
      </c>
      <c r="C23" s="9">
        <f t="shared" si="10"/>
        <v>0</v>
      </c>
      <c r="D23" s="7">
        <f>D22</f>
        <v>27.26</v>
      </c>
      <c r="F23" s="7">
        <v>14</v>
      </c>
      <c r="G23" s="31"/>
      <c r="H23" s="17"/>
      <c r="I23" s="29"/>
      <c r="L23" s="15">
        <v>3</v>
      </c>
      <c r="M23" s="15">
        <f>$M$13</f>
        <v>16</v>
      </c>
      <c r="N23" s="15">
        <f>$N$13</f>
        <v>24</v>
      </c>
      <c r="O23" s="15">
        <f t="shared" si="0"/>
        <v>68.15</v>
      </c>
      <c r="P23" s="15">
        <f>ROUND((17*L23)/24,0)+3</f>
        <v>5</v>
      </c>
      <c r="Q23" s="7">
        <v>56</v>
      </c>
      <c r="R23" s="9">
        <f t="shared" si="15"/>
        <v>68.15</v>
      </c>
      <c r="S23" s="7">
        <f t="shared" si="3"/>
        <v>13.63</v>
      </c>
      <c r="T23" s="7">
        <v>122.67</v>
      </c>
      <c r="V23" s="7">
        <v>98</v>
      </c>
      <c r="W23" s="9">
        <f t="shared" si="13"/>
        <v>122.67</v>
      </c>
      <c r="X23" s="7">
        <f t="shared" si="14"/>
        <v>40.89</v>
      </c>
      <c r="Y23" s="7">
        <f>Y22</f>
        <v>204.45</v>
      </c>
      <c r="AA23" s="7">
        <v>140</v>
      </c>
      <c r="AB23" s="9">
        <f t="shared" si="12"/>
        <v>177.19</v>
      </c>
      <c r="AC23" s="7">
        <f t="shared" si="5"/>
        <v>54.52</v>
      </c>
      <c r="AD23" s="7">
        <f>AD22</f>
        <v>299.86</v>
      </c>
      <c r="AF23" s="4">
        <v>182</v>
      </c>
      <c r="AG23" s="4">
        <f t="shared" si="9"/>
        <v>231.71</v>
      </c>
      <c r="AH23" s="4">
        <v>81.78</v>
      </c>
      <c r="AI23" s="4">
        <v>395.27</v>
      </c>
    </row>
    <row r="24" spans="1:30" ht="12.75">
      <c r="A24" s="7">
        <v>15</v>
      </c>
      <c r="B24" s="9">
        <f t="shared" si="16"/>
        <v>13.63</v>
      </c>
      <c r="C24" s="9">
        <f t="shared" si="10"/>
        <v>0</v>
      </c>
      <c r="D24" s="7">
        <f>D23</f>
        <v>27.26</v>
      </c>
      <c r="F24" s="7">
        <v>15</v>
      </c>
      <c r="G24" s="31"/>
      <c r="H24" s="17"/>
      <c r="I24" s="29"/>
      <c r="L24" s="15">
        <v>3</v>
      </c>
      <c r="M24" s="15">
        <f>$M$14</f>
        <v>25</v>
      </c>
      <c r="N24" s="15">
        <f>$N$14</f>
        <v>99</v>
      </c>
      <c r="O24" s="15">
        <f t="shared" si="0"/>
        <v>81.78</v>
      </c>
      <c r="P24" s="15">
        <f>ROUND((17*L24)/24,0)+4</f>
        <v>6</v>
      </c>
      <c r="Q24" s="7">
        <v>57</v>
      </c>
      <c r="R24" s="9">
        <f t="shared" si="15"/>
        <v>68.15</v>
      </c>
      <c r="S24" s="7">
        <f t="shared" si="3"/>
        <v>13.63</v>
      </c>
      <c r="T24" s="7">
        <f aca="true" t="shared" si="17" ref="T24:T29">T23</f>
        <v>122.67</v>
      </c>
      <c r="V24" s="7">
        <v>99</v>
      </c>
      <c r="W24" s="9">
        <f t="shared" si="13"/>
        <v>122.67</v>
      </c>
      <c r="X24" s="7">
        <f t="shared" si="14"/>
        <v>40.89</v>
      </c>
      <c r="Y24" s="7">
        <f>Y23</f>
        <v>204.45</v>
      </c>
      <c r="AA24" s="7">
        <v>141</v>
      </c>
      <c r="AB24" s="9">
        <v>190.82</v>
      </c>
      <c r="AC24" s="7">
        <f t="shared" si="5"/>
        <v>54.52</v>
      </c>
      <c r="AD24" s="7">
        <f>AD23</f>
        <v>299.86</v>
      </c>
    </row>
    <row r="25" spans="1:30" ht="12.75">
      <c r="A25" s="7">
        <v>16</v>
      </c>
      <c r="B25" s="9">
        <f t="shared" si="16"/>
        <v>13.63</v>
      </c>
      <c r="C25" s="9">
        <f t="shared" si="10"/>
        <v>0</v>
      </c>
      <c r="D25" s="7">
        <f>D24</f>
        <v>27.26</v>
      </c>
      <c r="F25" s="7">
        <v>16</v>
      </c>
      <c r="G25" s="31"/>
      <c r="H25" s="17"/>
      <c r="I25" s="29"/>
      <c r="L25" s="15">
        <v>4</v>
      </c>
      <c r="M25" s="15">
        <f>$M$10</f>
        <v>0</v>
      </c>
      <c r="N25" s="15">
        <f>$N$10</f>
        <v>2</v>
      </c>
      <c r="O25" s="15">
        <f t="shared" si="0"/>
        <v>40.89</v>
      </c>
      <c r="P25" s="15">
        <f>ROUND((17*L25)/24,0)</f>
        <v>3</v>
      </c>
      <c r="Q25" s="7">
        <v>58</v>
      </c>
      <c r="R25" s="9">
        <f t="shared" si="15"/>
        <v>68.15</v>
      </c>
      <c r="S25" s="7">
        <f t="shared" si="3"/>
        <v>13.63</v>
      </c>
      <c r="T25" s="7">
        <f t="shared" si="17"/>
        <v>122.67</v>
      </c>
      <c r="V25" s="7">
        <v>100</v>
      </c>
      <c r="W25" s="9">
        <f t="shared" si="13"/>
        <v>122.67</v>
      </c>
      <c r="X25" s="7">
        <f t="shared" si="14"/>
        <v>40.89</v>
      </c>
      <c r="Y25" s="7">
        <v>218.08</v>
      </c>
      <c r="AA25" s="7">
        <v>142</v>
      </c>
      <c r="AB25" s="9">
        <f>AB24</f>
        <v>190.82</v>
      </c>
      <c r="AC25" s="7">
        <f t="shared" si="5"/>
        <v>54.52</v>
      </c>
      <c r="AD25" s="7">
        <f>AD24</f>
        <v>299.86</v>
      </c>
    </row>
    <row r="26" spans="1:30" ht="12.75">
      <c r="A26" s="7">
        <v>17</v>
      </c>
      <c r="B26" s="9">
        <f t="shared" si="16"/>
        <v>13.63</v>
      </c>
      <c r="C26" s="9">
        <f t="shared" si="10"/>
        <v>0</v>
      </c>
      <c r="D26" s="7">
        <f>D25</f>
        <v>27.26</v>
      </c>
      <c r="F26" s="7">
        <v>17</v>
      </c>
      <c r="G26" s="31"/>
      <c r="H26" s="17"/>
      <c r="I26" s="29"/>
      <c r="L26" s="15">
        <v>4</v>
      </c>
      <c r="M26" s="15">
        <f>$M$11</f>
        <v>3</v>
      </c>
      <c r="N26" s="15">
        <f>$N$11</f>
        <v>7</v>
      </c>
      <c r="O26" s="15">
        <f t="shared" si="0"/>
        <v>54.52</v>
      </c>
      <c r="P26" s="15">
        <f>ROUND((17*L26)/24,0)+1</f>
        <v>4</v>
      </c>
      <c r="Q26" s="7">
        <v>59</v>
      </c>
      <c r="R26" s="9">
        <f t="shared" si="15"/>
        <v>68.15</v>
      </c>
      <c r="S26" s="7">
        <f t="shared" si="3"/>
        <v>13.63</v>
      </c>
      <c r="T26" s="7">
        <f t="shared" si="17"/>
        <v>122.67</v>
      </c>
      <c r="V26" s="7">
        <v>101</v>
      </c>
      <c r="W26" s="11">
        <v>136.3</v>
      </c>
      <c r="X26" s="7">
        <f t="shared" si="14"/>
        <v>40.89</v>
      </c>
      <c r="Y26" s="7">
        <f aca="true" t="shared" si="18" ref="Y26:Y31">Y25</f>
        <v>218.08</v>
      </c>
      <c r="AA26" s="7">
        <v>143</v>
      </c>
      <c r="AB26" s="9">
        <f aca="true" t="shared" si="19" ref="AB26:AB33">AB25</f>
        <v>190.82</v>
      </c>
      <c r="AC26" s="7">
        <f t="shared" si="5"/>
        <v>54.52</v>
      </c>
      <c r="AD26" s="7">
        <f>AD25</f>
        <v>299.86</v>
      </c>
    </row>
    <row r="27" spans="1:30" ht="12.75">
      <c r="A27" s="7">
        <v>18</v>
      </c>
      <c r="B27" s="9">
        <f t="shared" si="16"/>
        <v>13.63</v>
      </c>
      <c r="C27" s="9">
        <f t="shared" si="10"/>
        <v>0</v>
      </c>
      <c r="D27" s="7">
        <f>D26</f>
        <v>27.26</v>
      </c>
      <c r="F27" s="7">
        <v>18</v>
      </c>
      <c r="G27" s="31"/>
      <c r="H27" s="17"/>
      <c r="I27" s="29"/>
      <c r="L27" s="15">
        <v>4</v>
      </c>
      <c r="M27" s="15">
        <f>$M$12</f>
        <v>8</v>
      </c>
      <c r="N27" s="15">
        <f>$N$12</f>
        <v>15</v>
      </c>
      <c r="O27" s="15">
        <f t="shared" si="0"/>
        <v>68.15</v>
      </c>
      <c r="P27" s="15">
        <f>ROUND((17*L27)/24,0)+2</f>
        <v>5</v>
      </c>
      <c r="Q27" s="7">
        <v>60</v>
      </c>
      <c r="R27" s="9">
        <v>81.78</v>
      </c>
      <c r="S27" s="7">
        <f t="shared" si="3"/>
        <v>13.63</v>
      </c>
      <c r="T27" s="7">
        <f t="shared" si="17"/>
        <v>122.67</v>
      </c>
      <c r="V27" s="7">
        <v>102</v>
      </c>
      <c r="W27" s="11">
        <f>W26</f>
        <v>136.3</v>
      </c>
      <c r="X27" s="7">
        <f t="shared" si="14"/>
        <v>40.89</v>
      </c>
      <c r="Y27" s="7">
        <f t="shared" si="18"/>
        <v>218.08</v>
      </c>
      <c r="AA27" s="7">
        <v>144</v>
      </c>
      <c r="AB27" s="9">
        <f t="shared" si="19"/>
        <v>190.82</v>
      </c>
      <c r="AC27" s="7">
        <f t="shared" si="5"/>
        <v>54.52</v>
      </c>
      <c r="AD27" s="7">
        <v>313.49</v>
      </c>
    </row>
    <row r="28" spans="1:30" ht="12.75">
      <c r="A28" s="7">
        <v>19</v>
      </c>
      <c r="B28" s="9">
        <f t="shared" si="16"/>
        <v>13.63</v>
      </c>
      <c r="C28" s="9">
        <f t="shared" si="10"/>
        <v>0</v>
      </c>
      <c r="D28" s="7">
        <v>40.89</v>
      </c>
      <c r="F28" s="7">
        <v>19</v>
      </c>
      <c r="G28" s="31">
        <f>D28</f>
        <v>40.89</v>
      </c>
      <c r="H28" s="17">
        <v>3</v>
      </c>
      <c r="I28" s="29">
        <f>$H$6*H28</f>
        <v>18.828</v>
      </c>
      <c r="L28" s="15">
        <v>4</v>
      </c>
      <c r="M28" s="15">
        <f>$M$13</f>
        <v>16</v>
      </c>
      <c r="N28" s="15">
        <f>$N$13</f>
        <v>24</v>
      </c>
      <c r="O28" s="15">
        <f t="shared" si="0"/>
        <v>81.78</v>
      </c>
      <c r="P28" s="15">
        <f>ROUND((17*L28)/24,0)+3</f>
        <v>6</v>
      </c>
      <c r="Q28" s="7">
        <v>61</v>
      </c>
      <c r="R28" s="9">
        <f>R27</f>
        <v>81.78</v>
      </c>
      <c r="S28" s="7">
        <v>27.26</v>
      </c>
      <c r="T28" s="7">
        <f t="shared" si="17"/>
        <v>122.67</v>
      </c>
      <c r="V28" s="7">
        <v>103</v>
      </c>
      <c r="W28" s="11">
        <f aca="true" t="shared" si="20" ref="W28:W35">W27</f>
        <v>136.3</v>
      </c>
      <c r="X28" s="7">
        <f t="shared" si="14"/>
        <v>40.89</v>
      </c>
      <c r="Y28" s="7">
        <f t="shared" si="18"/>
        <v>218.08</v>
      </c>
      <c r="AA28" s="7">
        <v>145</v>
      </c>
      <c r="AB28" s="9">
        <f t="shared" si="19"/>
        <v>190.82</v>
      </c>
      <c r="AC28" s="7">
        <f t="shared" si="5"/>
        <v>54.52</v>
      </c>
      <c r="AD28" s="7">
        <f aca="true" t="shared" si="21" ref="AD28:AD33">AD27</f>
        <v>313.49</v>
      </c>
    </row>
    <row r="29" spans="1:30" ht="12.75">
      <c r="A29" s="7">
        <v>20</v>
      </c>
      <c r="B29" s="9">
        <v>27.26</v>
      </c>
      <c r="C29" s="9">
        <f t="shared" si="10"/>
        <v>0</v>
      </c>
      <c r="D29" s="7">
        <f>D28</f>
        <v>40.89</v>
      </c>
      <c r="F29" s="7">
        <v>20</v>
      </c>
      <c r="G29" s="31"/>
      <c r="H29" s="17"/>
      <c r="I29" s="29"/>
      <c r="L29" s="15">
        <v>4</v>
      </c>
      <c r="M29" s="15">
        <f>$M$14</f>
        <v>25</v>
      </c>
      <c r="N29" s="15">
        <f>$N$14</f>
        <v>99</v>
      </c>
      <c r="O29" s="15">
        <f t="shared" si="0"/>
        <v>95.41000000000001</v>
      </c>
      <c r="P29" s="15">
        <f>ROUND((17*L29)/24,0)+4</f>
        <v>7</v>
      </c>
      <c r="Q29" s="7">
        <v>62</v>
      </c>
      <c r="R29" s="9">
        <f aca="true" t="shared" si="22" ref="R29:R36">R28</f>
        <v>81.78</v>
      </c>
      <c r="S29" s="7">
        <f>S28</f>
        <v>27.26</v>
      </c>
      <c r="T29" s="7">
        <f t="shared" si="17"/>
        <v>122.67</v>
      </c>
      <c r="V29" s="7">
        <v>104</v>
      </c>
      <c r="W29" s="11">
        <f t="shared" si="20"/>
        <v>136.3</v>
      </c>
      <c r="X29" s="7">
        <f t="shared" si="14"/>
        <v>40.89</v>
      </c>
      <c r="Y29" s="7">
        <f t="shared" si="18"/>
        <v>218.08</v>
      </c>
      <c r="AA29" s="7">
        <v>146</v>
      </c>
      <c r="AB29" s="9">
        <f t="shared" si="19"/>
        <v>190.82</v>
      </c>
      <c r="AC29" s="7">
        <f t="shared" si="5"/>
        <v>54.52</v>
      </c>
      <c r="AD29" s="7">
        <f t="shared" si="21"/>
        <v>313.49</v>
      </c>
    </row>
    <row r="30" spans="1:30" ht="12.75">
      <c r="A30" s="7">
        <v>21</v>
      </c>
      <c r="B30" s="9">
        <f>B29</f>
        <v>27.26</v>
      </c>
      <c r="C30" s="9">
        <f t="shared" si="10"/>
        <v>0</v>
      </c>
      <c r="D30" s="7">
        <f>D29</f>
        <v>40.89</v>
      </c>
      <c r="F30" s="7">
        <v>21</v>
      </c>
      <c r="G30" s="31"/>
      <c r="H30" s="17"/>
      <c r="I30" s="29"/>
      <c r="L30" s="15">
        <v>5</v>
      </c>
      <c r="M30" s="15">
        <f>$M$10</f>
        <v>0</v>
      </c>
      <c r="N30" s="15">
        <f>$N$10</f>
        <v>2</v>
      </c>
      <c r="O30" s="15">
        <f t="shared" si="0"/>
        <v>54.52</v>
      </c>
      <c r="P30" s="15">
        <f>ROUND((17*L30)/24,0)</f>
        <v>4</v>
      </c>
      <c r="Q30" s="7">
        <v>63</v>
      </c>
      <c r="R30" s="9">
        <f t="shared" si="22"/>
        <v>81.78</v>
      </c>
      <c r="S30" s="7">
        <f aca="true" t="shared" si="23" ref="S30:S51">S29</f>
        <v>27.26</v>
      </c>
      <c r="T30" s="10">
        <v>136.3</v>
      </c>
      <c r="V30" s="7">
        <v>105</v>
      </c>
      <c r="W30" s="11">
        <f t="shared" si="20"/>
        <v>136.3</v>
      </c>
      <c r="X30" s="7">
        <f t="shared" si="14"/>
        <v>40.89</v>
      </c>
      <c r="Y30" s="7">
        <f t="shared" si="18"/>
        <v>218.08</v>
      </c>
      <c r="AA30" s="7">
        <v>147</v>
      </c>
      <c r="AB30" s="9">
        <f t="shared" si="19"/>
        <v>190.82</v>
      </c>
      <c r="AC30" s="7">
        <f t="shared" si="5"/>
        <v>54.52</v>
      </c>
      <c r="AD30" s="7">
        <f t="shared" si="21"/>
        <v>313.49</v>
      </c>
    </row>
    <row r="31" spans="1:30" ht="12.75">
      <c r="A31" s="7">
        <v>22</v>
      </c>
      <c r="B31" s="9">
        <f aca="true" t="shared" si="24" ref="B31:B38">B30</f>
        <v>27.26</v>
      </c>
      <c r="C31" s="9">
        <f t="shared" si="10"/>
        <v>0</v>
      </c>
      <c r="D31" s="7">
        <f>D30</f>
        <v>40.89</v>
      </c>
      <c r="F31" s="7">
        <v>22</v>
      </c>
      <c r="G31" s="31"/>
      <c r="H31" s="17"/>
      <c r="I31" s="29"/>
      <c r="L31" s="15">
        <v>5</v>
      </c>
      <c r="M31" s="15">
        <f>$M$11</f>
        <v>3</v>
      </c>
      <c r="N31" s="15">
        <f>$N$11</f>
        <v>7</v>
      </c>
      <c r="O31" s="15">
        <f t="shared" si="0"/>
        <v>68.15</v>
      </c>
      <c r="P31" s="15">
        <f>ROUND((17*L31)/24,0)+1</f>
        <v>5</v>
      </c>
      <c r="Q31" s="7">
        <v>64</v>
      </c>
      <c r="R31" s="9">
        <f t="shared" si="22"/>
        <v>81.78</v>
      </c>
      <c r="S31" s="7">
        <f t="shared" si="23"/>
        <v>27.26</v>
      </c>
      <c r="T31" s="10">
        <f>T30</f>
        <v>136.3</v>
      </c>
      <c r="V31" s="7">
        <v>106</v>
      </c>
      <c r="W31" s="11">
        <f t="shared" si="20"/>
        <v>136.3</v>
      </c>
      <c r="X31" s="7">
        <f t="shared" si="14"/>
        <v>40.89</v>
      </c>
      <c r="Y31" s="7">
        <f t="shared" si="18"/>
        <v>218.08</v>
      </c>
      <c r="AA31" s="7">
        <v>148</v>
      </c>
      <c r="AB31" s="9">
        <f t="shared" si="19"/>
        <v>190.82</v>
      </c>
      <c r="AC31" s="7">
        <f t="shared" si="5"/>
        <v>54.52</v>
      </c>
      <c r="AD31" s="7">
        <f t="shared" si="21"/>
        <v>313.49</v>
      </c>
    </row>
    <row r="32" spans="1:30" ht="12.75">
      <c r="A32" s="7">
        <v>23</v>
      </c>
      <c r="B32" s="9">
        <f t="shared" si="24"/>
        <v>27.26</v>
      </c>
      <c r="C32" s="9">
        <f t="shared" si="10"/>
        <v>0</v>
      </c>
      <c r="D32" s="7">
        <f>D31</f>
        <v>40.89</v>
      </c>
      <c r="F32" s="7">
        <v>23</v>
      </c>
      <c r="G32" s="31"/>
      <c r="H32" s="17"/>
      <c r="I32" s="29"/>
      <c r="L32" s="15">
        <v>5</v>
      </c>
      <c r="M32" s="15">
        <f>$M$12</f>
        <v>8</v>
      </c>
      <c r="N32" s="15">
        <f>$N$12</f>
        <v>15</v>
      </c>
      <c r="O32" s="15">
        <f t="shared" si="0"/>
        <v>81.78</v>
      </c>
      <c r="P32" s="15">
        <f>ROUND((17*L32)/24,0)+2</f>
        <v>6</v>
      </c>
      <c r="Q32" s="7">
        <v>65</v>
      </c>
      <c r="R32" s="9">
        <f t="shared" si="22"/>
        <v>81.78</v>
      </c>
      <c r="S32" s="7">
        <f t="shared" si="23"/>
        <v>27.26</v>
      </c>
      <c r="T32" s="10">
        <f>T31</f>
        <v>136.3</v>
      </c>
      <c r="V32" s="7">
        <v>107</v>
      </c>
      <c r="W32" s="11">
        <f t="shared" si="20"/>
        <v>136.3</v>
      </c>
      <c r="X32" s="7">
        <f t="shared" si="14"/>
        <v>40.89</v>
      </c>
      <c r="Y32" s="7">
        <v>231.71</v>
      </c>
      <c r="AA32" s="7">
        <v>149</v>
      </c>
      <c r="AB32" s="9">
        <f t="shared" si="19"/>
        <v>190.82</v>
      </c>
      <c r="AC32" s="7">
        <f t="shared" si="5"/>
        <v>54.52</v>
      </c>
      <c r="AD32" s="7">
        <f t="shared" si="21"/>
        <v>313.49</v>
      </c>
    </row>
    <row r="33" spans="1:30" ht="12.75">
      <c r="A33" s="7">
        <v>24</v>
      </c>
      <c r="B33" s="9">
        <f t="shared" si="24"/>
        <v>27.26</v>
      </c>
      <c r="C33" s="9">
        <f t="shared" si="10"/>
        <v>0</v>
      </c>
      <c r="D33" s="7">
        <f>D32</f>
        <v>40.89</v>
      </c>
      <c r="F33" s="7">
        <v>24</v>
      </c>
      <c r="G33" s="31"/>
      <c r="H33" s="17"/>
      <c r="I33" s="29"/>
      <c r="L33" s="15">
        <v>5</v>
      </c>
      <c r="M33" s="15">
        <f>$M$13</f>
        <v>16</v>
      </c>
      <c r="N33" s="15">
        <f>$N$13</f>
        <v>24</v>
      </c>
      <c r="O33" s="15">
        <f t="shared" si="0"/>
        <v>95.41000000000001</v>
      </c>
      <c r="P33" s="15">
        <f>ROUND((17*L33)/24,0)+3</f>
        <v>7</v>
      </c>
      <c r="Q33" s="7">
        <v>66</v>
      </c>
      <c r="R33" s="9">
        <f t="shared" si="22"/>
        <v>81.78</v>
      </c>
      <c r="S33" s="7">
        <f t="shared" si="23"/>
        <v>27.26</v>
      </c>
      <c r="T33" s="10">
        <f>T32</f>
        <v>136.3</v>
      </c>
      <c r="V33" s="7">
        <v>108</v>
      </c>
      <c r="W33" s="11">
        <f t="shared" si="20"/>
        <v>136.3</v>
      </c>
      <c r="X33" s="7">
        <f t="shared" si="14"/>
        <v>40.89</v>
      </c>
      <c r="Y33" s="7">
        <f>Y32</f>
        <v>231.71</v>
      </c>
      <c r="AA33" s="7">
        <v>150</v>
      </c>
      <c r="AB33" s="9">
        <f t="shared" si="19"/>
        <v>190.82</v>
      </c>
      <c r="AC33" s="7">
        <f t="shared" si="5"/>
        <v>54.52</v>
      </c>
      <c r="AD33" s="7">
        <f t="shared" si="21"/>
        <v>313.49</v>
      </c>
    </row>
    <row r="34" spans="1:30" ht="12.75">
      <c r="A34" s="7">
        <v>25</v>
      </c>
      <c r="B34" s="9">
        <f t="shared" si="24"/>
        <v>27.26</v>
      </c>
      <c r="C34" s="9">
        <f t="shared" si="10"/>
        <v>0</v>
      </c>
      <c r="D34" s="7">
        <v>54.52</v>
      </c>
      <c r="F34" s="7">
        <v>25</v>
      </c>
      <c r="G34" s="31">
        <f>D34</f>
        <v>54.52</v>
      </c>
      <c r="H34" s="17">
        <v>4</v>
      </c>
      <c r="I34" s="29">
        <f>$H$6*H34</f>
        <v>25.104</v>
      </c>
      <c r="L34" s="15">
        <v>5</v>
      </c>
      <c r="M34" s="15">
        <f>$M$14</f>
        <v>25</v>
      </c>
      <c r="N34" s="15">
        <f>$N$14</f>
        <v>99</v>
      </c>
      <c r="O34" s="15">
        <f t="shared" si="0"/>
        <v>109.04</v>
      </c>
      <c r="P34" s="15">
        <f>ROUND((17*L34)/24,0)+4</f>
        <v>8</v>
      </c>
      <c r="Q34" s="7">
        <v>67</v>
      </c>
      <c r="R34" s="9">
        <f t="shared" si="22"/>
        <v>81.78</v>
      </c>
      <c r="S34" s="7">
        <f t="shared" si="23"/>
        <v>27.26</v>
      </c>
      <c r="T34" s="10">
        <f>T33</f>
        <v>136.3</v>
      </c>
      <c r="V34" s="7">
        <v>109</v>
      </c>
      <c r="W34" s="11">
        <f t="shared" si="20"/>
        <v>136.3</v>
      </c>
      <c r="X34" s="7">
        <f t="shared" si="14"/>
        <v>40.89</v>
      </c>
      <c r="Y34" s="7">
        <f>Y33</f>
        <v>231.71</v>
      </c>
      <c r="AA34" s="7">
        <v>151</v>
      </c>
      <c r="AB34" s="9">
        <v>204.45</v>
      </c>
      <c r="AC34" s="7">
        <f t="shared" si="5"/>
        <v>54.52</v>
      </c>
      <c r="AD34" s="7">
        <v>327.12</v>
      </c>
    </row>
    <row r="35" spans="1:30" ht="12.75">
      <c r="A35" s="7">
        <v>26</v>
      </c>
      <c r="B35" s="9">
        <f t="shared" si="24"/>
        <v>27.26</v>
      </c>
      <c r="C35" s="9">
        <f t="shared" si="10"/>
        <v>0</v>
      </c>
      <c r="D35" s="7">
        <f>D34</f>
        <v>54.52</v>
      </c>
      <c r="F35" s="7">
        <v>26</v>
      </c>
      <c r="G35" s="31"/>
      <c r="H35" s="17"/>
      <c r="I35" s="29"/>
      <c r="L35" s="15">
        <v>6</v>
      </c>
      <c r="M35" s="15">
        <f>$M$10</f>
        <v>0</v>
      </c>
      <c r="N35" s="15">
        <f>$N$10</f>
        <v>2</v>
      </c>
      <c r="O35" s="15">
        <f t="shared" si="0"/>
        <v>54.52</v>
      </c>
      <c r="P35" s="15">
        <f>ROUND((17*L35)/24,0)</f>
        <v>4</v>
      </c>
      <c r="Q35" s="7">
        <v>68</v>
      </c>
      <c r="R35" s="9">
        <f t="shared" si="22"/>
        <v>81.78</v>
      </c>
      <c r="S35" s="7">
        <f t="shared" si="23"/>
        <v>27.26</v>
      </c>
      <c r="T35" s="10">
        <f>T34</f>
        <v>136.3</v>
      </c>
      <c r="V35" s="7">
        <v>110</v>
      </c>
      <c r="W35" s="11">
        <f t="shared" si="20"/>
        <v>136.3</v>
      </c>
      <c r="X35" s="7">
        <f t="shared" si="14"/>
        <v>40.89</v>
      </c>
      <c r="Y35" s="7">
        <f>Y34</f>
        <v>231.71</v>
      </c>
      <c r="AA35" s="7">
        <v>152</v>
      </c>
      <c r="AB35" s="9">
        <f>AB34</f>
        <v>204.45</v>
      </c>
      <c r="AC35" s="7">
        <v>68.15</v>
      </c>
      <c r="AD35" s="7">
        <f>AD34</f>
        <v>327.12</v>
      </c>
    </row>
    <row r="36" spans="1:30" ht="12.75">
      <c r="A36" s="7">
        <v>27</v>
      </c>
      <c r="B36" s="9">
        <f t="shared" si="24"/>
        <v>27.26</v>
      </c>
      <c r="C36" s="9">
        <f t="shared" si="10"/>
        <v>0</v>
      </c>
      <c r="D36" s="7">
        <f>D35</f>
        <v>54.52</v>
      </c>
      <c r="F36" s="7">
        <v>27</v>
      </c>
      <c r="G36" s="31"/>
      <c r="H36" s="17"/>
      <c r="I36" s="29"/>
      <c r="L36" s="15">
        <v>6</v>
      </c>
      <c r="M36" s="15">
        <f>$M$11</f>
        <v>3</v>
      </c>
      <c r="N36" s="15">
        <f>$N$11</f>
        <v>7</v>
      </c>
      <c r="O36" s="15">
        <f t="shared" si="0"/>
        <v>68.15</v>
      </c>
      <c r="P36" s="15">
        <f>ROUND((17*L36)/24,0)+1</f>
        <v>5</v>
      </c>
      <c r="Q36" s="7">
        <v>69</v>
      </c>
      <c r="R36" s="9">
        <f t="shared" si="22"/>
        <v>81.78</v>
      </c>
      <c r="S36" s="7">
        <f t="shared" si="23"/>
        <v>27.26</v>
      </c>
      <c r="T36" s="7">
        <v>149.93</v>
      </c>
      <c r="V36" s="7">
        <v>111</v>
      </c>
      <c r="W36" s="9">
        <v>149.93</v>
      </c>
      <c r="X36" s="7">
        <f t="shared" si="14"/>
        <v>40.89</v>
      </c>
      <c r="Y36" s="7">
        <f>Y35</f>
        <v>231.71</v>
      </c>
      <c r="AA36" s="7">
        <v>153</v>
      </c>
      <c r="AB36" s="9">
        <f aca="true" t="shared" si="25" ref="AB36:AB43">AB35</f>
        <v>204.45</v>
      </c>
      <c r="AC36" s="7">
        <f>AC35</f>
        <v>68.15</v>
      </c>
      <c r="AD36" s="7">
        <f>AD35</f>
        <v>327.12</v>
      </c>
    </row>
    <row r="37" spans="1:30" ht="12.75">
      <c r="A37" s="7">
        <v>28</v>
      </c>
      <c r="B37" s="9">
        <f t="shared" si="24"/>
        <v>27.26</v>
      </c>
      <c r="C37" s="9">
        <f t="shared" si="10"/>
        <v>0</v>
      </c>
      <c r="D37" s="7">
        <f>D36</f>
        <v>54.52</v>
      </c>
      <c r="F37" s="7">
        <v>28</v>
      </c>
      <c r="G37" s="31"/>
      <c r="H37" s="17"/>
      <c r="I37" s="29"/>
      <c r="L37" s="15">
        <v>6</v>
      </c>
      <c r="M37" s="15">
        <f>$M$12</f>
        <v>8</v>
      </c>
      <c r="N37" s="15">
        <f>$N$12</f>
        <v>15</v>
      </c>
      <c r="O37" s="15">
        <f t="shared" si="0"/>
        <v>81.78</v>
      </c>
      <c r="P37" s="15">
        <f>ROUND((17*L37)/24,0)+2</f>
        <v>6</v>
      </c>
      <c r="Q37" s="7">
        <v>70</v>
      </c>
      <c r="R37" s="9">
        <v>95.41</v>
      </c>
      <c r="S37" s="7">
        <f t="shared" si="23"/>
        <v>27.26</v>
      </c>
      <c r="T37" s="7">
        <f>T36</f>
        <v>149.93</v>
      </c>
      <c r="V37" s="7">
        <v>112</v>
      </c>
      <c r="W37" s="9">
        <f>W36</f>
        <v>149.93</v>
      </c>
      <c r="X37" s="7">
        <f t="shared" si="14"/>
        <v>40.89</v>
      </c>
      <c r="Y37" s="7">
        <f>Y36</f>
        <v>231.71</v>
      </c>
      <c r="AA37" s="7">
        <v>154</v>
      </c>
      <c r="AB37" s="9">
        <f t="shared" si="25"/>
        <v>204.45</v>
      </c>
      <c r="AC37" s="7">
        <f aca="true" t="shared" si="26" ref="AC37:AC51">AC36</f>
        <v>68.15</v>
      </c>
      <c r="AD37" s="7">
        <f>AD36</f>
        <v>327.12</v>
      </c>
    </row>
    <row r="38" spans="1:30" ht="12.75">
      <c r="A38" s="7">
        <v>29</v>
      </c>
      <c r="B38" s="9">
        <f t="shared" si="24"/>
        <v>27.26</v>
      </c>
      <c r="C38" s="9">
        <f t="shared" si="10"/>
        <v>0</v>
      </c>
      <c r="D38" s="7">
        <f>D37</f>
        <v>54.52</v>
      </c>
      <c r="F38" s="7">
        <v>29</v>
      </c>
      <c r="G38" s="31"/>
      <c r="H38" s="17"/>
      <c r="I38" s="29"/>
      <c r="L38" s="15">
        <v>6</v>
      </c>
      <c r="M38" s="15">
        <f>$M$13</f>
        <v>16</v>
      </c>
      <c r="N38" s="15">
        <f>$N$13</f>
        <v>24</v>
      </c>
      <c r="O38" s="15">
        <f t="shared" si="0"/>
        <v>95.41000000000001</v>
      </c>
      <c r="P38" s="15">
        <f>ROUND((17*L38)/24,0)+3</f>
        <v>7</v>
      </c>
      <c r="Q38" s="7">
        <v>71</v>
      </c>
      <c r="R38" s="9">
        <f>R37</f>
        <v>95.41</v>
      </c>
      <c r="S38" s="7">
        <f t="shared" si="23"/>
        <v>27.26</v>
      </c>
      <c r="T38" s="7">
        <f>T37</f>
        <v>149.93</v>
      </c>
      <c r="V38" s="7">
        <v>113</v>
      </c>
      <c r="W38" s="9">
        <f aca="true" t="shared" si="27" ref="W38:W45">W37</f>
        <v>149.93</v>
      </c>
      <c r="X38" s="7">
        <f t="shared" si="14"/>
        <v>40.89</v>
      </c>
      <c r="Y38" s="7">
        <v>245.34</v>
      </c>
      <c r="AA38" s="7">
        <v>155</v>
      </c>
      <c r="AB38" s="9">
        <f t="shared" si="25"/>
        <v>204.45</v>
      </c>
      <c r="AC38" s="7">
        <f t="shared" si="26"/>
        <v>68.15</v>
      </c>
      <c r="AD38" s="7">
        <f>AD37</f>
        <v>327.12</v>
      </c>
    </row>
    <row r="39" spans="1:30" ht="12.75">
      <c r="A39" s="7">
        <v>30</v>
      </c>
      <c r="B39" s="9">
        <v>40.89</v>
      </c>
      <c r="C39" s="7">
        <v>13.63</v>
      </c>
      <c r="D39" s="7">
        <f>D38</f>
        <v>54.52</v>
      </c>
      <c r="F39" s="7">
        <v>30</v>
      </c>
      <c r="G39" s="31"/>
      <c r="H39" s="17"/>
      <c r="I39" s="29"/>
      <c r="L39" s="15">
        <v>6</v>
      </c>
      <c r="M39" s="15">
        <f>$M$14</f>
        <v>25</v>
      </c>
      <c r="N39" s="15">
        <f>$N$14</f>
        <v>99</v>
      </c>
      <c r="O39" s="15">
        <f t="shared" si="0"/>
        <v>109.04</v>
      </c>
      <c r="P39" s="15">
        <f>ROUND((17*L39)/24,0)+4</f>
        <v>8</v>
      </c>
      <c r="Q39" s="7">
        <v>72</v>
      </c>
      <c r="R39" s="9">
        <f aca="true" t="shared" si="28" ref="R39:R46">R38</f>
        <v>95.41</v>
      </c>
      <c r="S39" s="7">
        <f t="shared" si="23"/>
        <v>27.26</v>
      </c>
      <c r="T39" s="7">
        <f>T38</f>
        <v>149.93</v>
      </c>
      <c r="V39" s="7">
        <v>114</v>
      </c>
      <c r="W39" s="9">
        <f t="shared" si="27"/>
        <v>149.93</v>
      </c>
      <c r="X39" s="7">
        <f t="shared" si="14"/>
        <v>40.89</v>
      </c>
      <c r="Y39" s="7">
        <f>Y38</f>
        <v>245.34</v>
      </c>
      <c r="AA39" s="7">
        <v>156</v>
      </c>
      <c r="AB39" s="9">
        <f t="shared" si="25"/>
        <v>204.45</v>
      </c>
      <c r="AC39" s="7">
        <f t="shared" si="26"/>
        <v>68.15</v>
      </c>
      <c r="AD39" s="7">
        <f>AD38</f>
        <v>327.12</v>
      </c>
    </row>
    <row r="40" spans="1:30" ht="12.75">
      <c r="A40" s="7">
        <v>31</v>
      </c>
      <c r="B40" s="9">
        <f>B39</f>
        <v>40.89</v>
      </c>
      <c r="C40" s="7">
        <f>C39</f>
        <v>13.63</v>
      </c>
      <c r="D40" s="7">
        <v>68.15</v>
      </c>
      <c r="F40" s="7">
        <v>31</v>
      </c>
      <c r="G40" s="31">
        <f>D40</f>
        <v>68.15</v>
      </c>
      <c r="H40" s="17">
        <v>5</v>
      </c>
      <c r="I40" s="29">
        <f>$H$6*H40</f>
        <v>31.38</v>
      </c>
      <c r="L40" s="15">
        <v>7</v>
      </c>
      <c r="M40" s="15">
        <f>$M$10</f>
        <v>0</v>
      </c>
      <c r="N40" s="15">
        <f>$N$10</f>
        <v>2</v>
      </c>
      <c r="O40" s="15">
        <f t="shared" si="0"/>
        <v>68.15</v>
      </c>
      <c r="P40" s="15">
        <f>ROUND((17*L40)/24,0)</f>
        <v>5</v>
      </c>
      <c r="Q40" s="7">
        <v>73</v>
      </c>
      <c r="R40" s="9">
        <f t="shared" si="28"/>
        <v>95.41</v>
      </c>
      <c r="S40" s="7">
        <f t="shared" si="23"/>
        <v>27.26</v>
      </c>
      <c r="T40" s="7">
        <f>T39</f>
        <v>149.93</v>
      </c>
      <c r="V40" s="7">
        <v>115</v>
      </c>
      <c r="W40" s="9">
        <f t="shared" si="27"/>
        <v>149.93</v>
      </c>
      <c r="X40" s="7">
        <f t="shared" si="14"/>
        <v>40.89</v>
      </c>
      <c r="Y40" s="7">
        <f>Y39</f>
        <v>245.34</v>
      </c>
      <c r="AA40" s="7">
        <v>157</v>
      </c>
      <c r="AB40" s="9">
        <f t="shared" si="25"/>
        <v>204.45</v>
      </c>
      <c r="AC40" s="7">
        <f t="shared" si="26"/>
        <v>68.15</v>
      </c>
      <c r="AD40" s="7">
        <v>340.75</v>
      </c>
    </row>
    <row r="41" spans="1:30" ht="12.75">
      <c r="A41" s="7">
        <v>32</v>
      </c>
      <c r="B41" s="9">
        <f aca="true" t="shared" si="29" ref="B41:B48">B40</f>
        <v>40.89</v>
      </c>
      <c r="C41" s="7">
        <f aca="true" t="shared" si="30" ref="C41:C51">C40</f>
        <v>13.63</v>
      </c>
      <c r="D41" s="7">
        <f aca="true" t="shared" si="31" ref="D41:D46">D40</f>
        <v>68.15</v>
      </c>
      <c r="F41" s="7">
        <v>32</v>
      </c>
      <c r="G41" s="31"/>
      <c r="H41" s="17"/>
      <c r="I41" s="29"/>
      <c r="L41" s="15">
        <v>7</v>
      </c>
      <c r="M41" s="15">
        <f>$M$11</f>
        <v>3</v>
      </c>
      <c r="N41" s="15">
        <f>$N$11</f>
        <v>7</v>
      </c>
      <c r="O41" s="15">
        <f t="shared" si="0"/>
        <v>81.78</v>
      </c>
      <c r="P41" s="15">
        <f>ROUND((17*L41)/24,0)+1</f>
        <v>6</v>
      </c>
      <c r="Q41" s="7">
        <v>74</v>
      </c>
      <c r="R41" s="9">
        <f t="shared" si="28"/>
        <v>95.41</v>
      </c>
      <c r="S41" s="7">
        <f t="shared" si="23"/>
        <v>27.26</v>
      </c>
      <c r="T41" s="7">
        <f>T40</f>
        <v>149.93</v>
      </c>
      <c r="V41" s="7">
        <v>116</v>
      </c>
      <c r="W41" s="9">
        <f t="shared" si="27"/>
        <v>149.93</v>
      </c>
      <c r="X41" s="7">
        <f t="shared" si="14"/>
        <v>40.89</v>
      </c>
      <c r="Y41" s="7">
        <f>Y40</f>
        <v>245.34</v>
      </c>
      <c r="AA41" s="7">
        <v>158</v>
      </c>
      <c r="AB41" s="9">
        <f t="shared" si="25"/>
        <v>204.45</v>
      </c>
      <c r="AC41" s="7">
        <f t="shared" si="26"/>
        <v>68.15</v>
      </c>
      <c r="AD41" s="7">
        <f>AD40</f>
        <v>340.75</v>
      </c>
    </row>
    <row r="42" spans="1:30" ht="12.75">
      <c r="A42" s="7">
        <v>33</v>
      </c>
      <c r="B42" s="9">
        <f t="shared" si="29"/>
        <v>40.89</v>
      </c>
      <c r="C42" s="7">
        <f t="shared" si="30"/>
        <v>13.63</v>
      </c>
      <c r="D42" s="7">
        <f t="shared" si="31"/>
        <v>68.15</v>
      </c>
      <c r="F42" s="7">
        <v>33</v>
      </c>
      <c r="G42" s="31"/>
      <c r="H42" s="17"/>
      <c r="I42" s="29"/>
      <c r="L42" s="15">
        <v>7</v>
      </c>
      <c r="M42" s="15">
        <f>$M$12</f>
        <v>8</v>
      </c>
      <c r="N42" s="15">
        <f>$N$12</f>
        <v>15</v>
      </c>
      <c r="O42" s="15">
        <f aca="true" t="shared" si="32" ref="O42:O51">P42*13.63</f>
        <v>95.41000000000001</v>
      </c>
      <c r="P42" s="15">
        <f>ROUND((17*L42)/24,0)+2</f>
        <v>7</v>
      </c>
      <c r="Q42" s="7">
        <v>75</v>
      </c>
      <c r="R42" s="9">
        <f t="shared" si="28"/>
        <v>95.41</v>
      </c>
      <c r="S42" s="7">
        <f t="shared" si="23"/>
        <v>27.26</v>
      </c>
      <c r="T42" s="7">
        <v>163.56</v>
      </c>
      <c r="V42" s="7">
        <v>117</v>
      </c>
      <c r="W42" s="9">
        <f t="shared" si="27"/>
        <v>149.93</v>
      </c>
      <c r="X42" s="7">
        <f t="shared" si="14"/>
        <v>40.89</v>
      </c>
      <c r="Y42" s="7">
        <f>Y41</f>
        <v>245.34</v>
      </c>
      <c r="AA42" s="7">
        <v>159</v>
      </c>
      <c r="AB42" s="9">
        <f t="shared" si="25"/>
        <v>204.45</v>
      </c>
      <c r="AC42" s="7">
        <f t="shared" si="26"/>
        <v>68.15</v>
      </c>
      <c r="AD42" s="7">
        <f>AD41</f>
        <v>340.75</v>
      </c>
    </row>
    <row r="43" spans="1:30" ht="12.75">
      <c r="A43" s="7">
        <v>34</v>
      </c>
      <c r="B43" s="9">
        <f t="shared" si="29"/>
        <v>40.89</v>
      </c>
      <c r="C43" s="7">
        <f t="shared" si="30"/>
        <v>13.63</v>
      </c>
      <c r="D43" s="7">
        <f t="shared" si="31"/>
        <v>68.15</v>
      </c>
      <c r="F43" s="7">
        <v>34</v>
      </c>
      <c r="G43" s="31"/>
      <c r="H43" s="17"/>
      <c r="I43" s="29"/>
      <c r="L43" s="15">
        <v>7</v>
      </c>
      <c r="M43" s="15">
        <f>$M$13</f>
        <v>16</v>
      </c>
      <c r="N43" s="15">
        <f>$N$13</f>
        <v>24</v>
      </c>
      <c r="O43" s="15">
        <f t="shared" si="32"/>
        <v>109.04</v>
      </c>
      <c r="P43" s="15">
        <f>ROUND((17*L43)/24,0)+3</f>
        <v>8</v>
      </c>
      <c r="Q43" s="7">
        <v>76</v>
      </c>
      <c r="R43" s="9">
        <f t="shared" si="28"/>
        <v>95.41</v>
      </c>
      <c r="S43" s="7">
        <f t="shared" si="23"/>
        <v>27.26</v>
      </c>
      <c r="T43" s="7">
        <f aca="true" t="shared" si="33" ref="T43:T48">T42</f>
        <v>163.56</v>
      </c>
      <c r="V43" s="7">
        <v>118</v>
      </c>
      <c r="W43" s="9">
        <f t="shared" si="27"/>
        <v>149.93</v>
      </c>
      <c r="X43" s="7">
        <f t="shared" si="14"/>
        <v>40.89</v>
      </c>
      <c r="Y43" s="7">
        <f>Y42</f>
        <v>245.34</v>
      </c>
      <c r="AA43" s="7">
        <v>160</v>
      </c>
      <c r="AB43" s="9">
        <f t="shared" si="25"/>
        <v>204.45</v>
      </c>
      <c r="AC43" s="7">
        <f t="shared" si="26"/>
        <v>68.15</v>
      </c>
      <c r="AD43" s="7">
        <f>AD42</f>
        <v>340.75</v>
      </c>
    </row>
    <row r="44" spans="1:30" ht="12.75">
      <c r="A44" s="7">
        <v>35</v>
      </c>
      <c r="B44" s="9">
        <f t="shared" si="29"/>
        <v>40.89</v>
      </c>
      <c r="C44" s="7">
        <f t="shared" si="30"/>
        <v>13.63</v>
      </c>
      <c r="D44" s="7">
        <f t="shared" si="31"/>
        <v>68.15</v>
      </c>
      <c r="F44" s="7">
        <v>35</v>
      </c>
      <c r="G44" s="31"/>
      <c r="H44" s="17"/>
      <c r="I44" s="29"/>
      <c r="L44" s="15">
        <v>7</v>
      </c>
      <c r="M44" s="15">
        <f>$M$14</f>
        <v>25</v>
      </c>
      <c r="N44" s="15">
        <f>$N$14</f>
        <v>99</v>
      </c>
      <c r="O44" s="15">
        <f t="shared" si="32"/>
        <v>122.67</v>
      </c>
      <c r="P44" s="15">
        <f>ROUND((17*L44)/24,0)+4</f>
        <v>9</v>
      </c>
      <c r="Q44" s="7">
        <v>77</v>
      </c>
      <c r="R44" s="9">
        <f t="shared" si="28"/>
        <v>95.41</v>
      </c>
      <c r="S44" s="7">
        <f t="shared" si="23"/>
        <v>27.26</v>
      </c>
      <c r="T44" s="7">
        <f t="shared" si="33"/>
        <v>163.56</v>
      </c>
      <c r="V44" s="7">
        <v>119</v>
      </c>
      <c r="W44" s="9">
        <f t="shared" si="27"/>
        <v>149.93</v>
      </c>
      <c r="X44" s="7">
        <f t="shared" si="14"/>
        <v>40.89</v>
      </c>
      <c r="Y44" s="7">
        <v>258.97</v>
      </c>
      <c r="AA44" s="7">
        <v>161</v>
      </c>
      <c r="AB44" s="9">
        <v>218.08</v>
      </c>
      <c r="AC44" s="7">
        <f t="shared" si="26"/>
        <v>68.15</v>
      </c>
      <c r="AD44" s="7">
        <f>AD43</f>
        <v>340.75</v>
      </c>
    </row>
    <row r="45" spans="1:30" ht="12.75">
      <c r="A45" s="7">
        <v>36</v>
      </c>
      <c r="B45" s="9">
        <f t="shared" si="29"/>
        <v>40.89</v>
      </c>
      <c r="C45" s="7">
        <f t="shared" si="30"/>
        <v>13.63</v>
      </c>
      <c r="D45" s="7">
        <f t="shared" si="31"/>
        <v>68.15</v>
      </c>
      <c r="F45" s="7">
        <v>36</v>
      </c>
      <c r="G45" s="31"/>
      <c r="H45" s="17"/>
      <c r="I45" s="29"/>
      <c r="L45" s="15">
        <v>8</v>
      </c>
      <c r="M45" s="15">
        <f>$M$10</f>
        <v>0</v>
      </c>
      <c r="N45" s="15">
        <f>$N$10</f>
        <v>2</v>
      </c>
      <c r="O45" s="15">
        <f t="shared" si="32"/>
        <v>81.78</v>
      </c>
      <c r="P45" s="15">
        <f>ROUND((17*L45)/24,0)</f>
        <v>6</v>
      </c>
      <c r="Q45" s="7">
        <v>78</v>
      </c>
      <c r="R45" s="9">
        <f t="shared" si="28"/>
        <v>95.41</v>
      </c>
      <c r="S45" s="7">
        <f t="shared" si="23"/>
        <v>27.26</v>
      </c>
      <c r="T45" s="7">
        <f t="shared" si="33"/>
        <v>163.56</v>
      </c>
      <c r="V45" s="7">
        <v>120</v>
      </c>
      <c r="W45" s="9">
        <f t="shared" si="27"/>
        <v>149.93</v>
      </c>
      <c r="X45" s="7">
        <f t="shared" si="14"/>
        <v>40.89</v>
      </c>
      <c r="Y45" s="7">
        <f aca="true" t="shared" si="34" ref="Y45:Y50">Y44</f>
        <v>258.97</v>
      </c>
      <c r="AA45" s="7">
        <v>162</v>
      </c>
      <c r="AB45" s="9">
        <f>AB44</f>
        <v>218.08</v>
      </c>
      <c r="AC45" s="7">
        <f t="shared" si="26"/>
        <v>68.15</v>
      </c>
      <c r="AD45" s="7">
        <f>AD44</f>
        <v>340.75</v>
      </c>
    </row>
    <row r="46" spans="1:30" ht="12.75">
      <c r="A46" s="7">
        <v>37</v>
      </c>
      <c r="B46" s="9">
        <f t="shared" si="29"/>
        <v>40.89</v>
      </c>
      <c r="C46" s="7">
        <f t="shared" si="30"/>
        <v>13.63</v>
      </c>
      <c r="D46" s="7">
        <f t="shared" si="31"/>
        <v>68.15</v>
      </c>
      <c r="F46" s="7">
        <v>37</v>
      </c>
      <c r="G46" s="31"/>
      <c r="H46" s="17"/>
      <c r="I46" s="29"/>
      <c r="L46" s="15">
        <v>8</v>
      </c>
      <c r="M46" s="15">
        <f>$M$11</f>
        <v>3</v>
      </c>
      <c r="N46" s="15">
        <f>$N$11</f>
        <v>7</v>
      </c>
      <c r="O46" s="15">
        <f t="shared" si="32"/>
        <v>95.41000000000001</v>
      </c>
      <c r="P46" s="15">
        <f>ROUND((17*L46)/24,0)+1</f>
        <v>7</v>
      </c>
      <c r="Q46" s="7">
        <v>79</v>
      </c>
      <c r="R46" s="9">
        <f t="shared" si="28"/>
        <v>95.41</v>
      </c>
      <c r="S46" s="7">
        <f t="shared" si="23"/>
        <v>27.26</v>
      </c>
      <c r="T46" s="7">
        <f t="shared" si="33"/>
        <v>163.56</v>
      </c>
      <c r="V46" s="7">
        <v>121</v>
      </c>
      <c r="W46" s="9">
        <v>163.56</v>
      </c>
      <c r="X46" s="7">
        <v>54.52</v>
      </c>
      <c r="Y46" s="7">
        <f t="shared" si="34"/>
        <v>258.97</v>
      </c>
      <c r="AA46" s="7">
        <v>163</v>
      </c>
      <c r="AB46" s="9">
        <f aca="true" t="shared" si="35" ref="AB46:AB51">AB45</f>
        <v>218.08</v>
      </c>
      <c r="AC46" s="7">
        <f t="shared" si="26"/>
        <v>68.15</v>
      </c>
      <c r="AD46" s="7">
        <v>354.38</v>
      </c>
    </row>
    <row r="47" spans="1:30" ht="12.75">
      <c r="A47" s="7">
        <v>38</v>
      </c>
      <c r="B47" s="9">
        <f t="shared" si="29"/>
        <v>40.89</v>
      </c>
      <c r="C47" s="7">
        <f t="shared" si="30"/>
        <v>13.63</v>
      </c>
      <c r="D47" s="7">
        <v>81.78</v>
      </c>
      <c r="F47" s="7">
        <v>38</v>
      </c>
      <c r="G47" s="31">
        <f>D47</f>
        <v>81.78</v>
      </c>
      <c r="H47" s="17">
        <v>6</v>
      </c>
      <c r="I47" s="29">
        <f>$H$6*H47</f>
        <v>37.656</v>
      </c>
      <c r="L47" s="15">
        <v>8</v>
      </c>
      <c r="M47" s="15">
        <f>$M$12</f>
        <v>8</v>
      </c>
      <c r="N47" s="15">
        <f>$N$12</f>
        <v>15</v>
      </c>
      <c r="O47" s="15">
        <f t="shared" si="32"/>
        <v>109.04</v>
      </c>
      <c r="P47" s="15">
        <f>ROUND((17*L47)/24,0)+2</f>
        <v>8</v>
      </c>
      <c r="Q47" s="7">
        <v>80</v>
      </c>
      <c r="R47" s="9">
        <v>109.04</v>
      </c>
      <c r="S47" s="7">
        <f t="shared" si="23"/>
        <v>27.26</v>
      </c>
      <c r="T47" s="7">
        <f t="shared" si="33"/>
        <v>163.56</v>
      </c>
      <c r="V47" s="7">
        <v>122</v>
      </c>
      <c r="W47" s="11">
        <f aca="true" t="shared" si="36" ref="W47:X51">W46</f>
        <v>163.56</v>
      </c>
      <c r="X47" s="7">
        <f t="shared" si="36"/>
        <v>54.52</v>
      </c>
      <c r="Y47" s="7">
        <f t="shared" si="34"/>
        <v>258.97</v>
      </c>
      <c r="AA47" s="7">
        <v>164</v>
      </c>
      <c r="AB47" s="9">
        <f t="shared" si="35"/>
        <v>218.08</v>
      </c>
      <c r="AC47" s="7">
        <f t="shared" si="26"/>
        <v>68.15</v>
      </c>
      <c r="AD47" s="7">
        <f>AD46</f>
        <v>354.38</v>
      </c>
    </row>
    <row r="48" spans="1:30" ht="12.75">
      <c r="A48" s="7">
        <v>39</v>
      </c>
      <c r="B48" s="9">
        <f t="shared" si="29"/>
        <v>40.89</v>
      </c>
      <c r="C48" s="7">
        <f t="shared" si="30"/>
        <v>13.63</v>
      </c>
      <c r="D48" s="7">
        <f>D47</f>
        <v>81.78</v>
      </c>
      <c r="F48" s="7">
        <v>39</v>
      </c>
      <c r="G48" s="31"/>
      <c r="H48" s="17"/>
      <c r="I48" s="29"/>
      <c r="L48" s="15">
        <v>8</v>
      </c>
      <c r="M48" s="15">
        <f>$M$13</f>
        <v>16</v>
      </c>
      <c r="N48" s="15">
        <f>$N$13</f>
        <v>24</v>
      </c>
      <c r="O48" s="15">
        <f t="shared" si="32"/>
        <v>122.67</v>
      </c>
      <c r="P48" s="15">
        <f>ROUND((17*L48)/24,0)+3</f>
        <v>9</v>
      </c>
      <c r="Q48" s="7">
        <v>81</v>
      </c>
      <c r="R48" s="9">
        <f>R47</f>
        <v>109.04</v>
      </c>
      <c r="S48" s="7">
        <f t="shared" si="23"/>
        <v>27.26</v>
      </c>
      <c r="T48" s="7">
        <f t="shared" si="33"/>
        <v>163.56</v>
      </c>
      <c r="V48" s="7">
        <v>123</v>
      </c>
      <c r="W48" s="11">
        <f t="shared" si="36"/>
        <v>163.56</v>
      </c>
      <c r="X48" s="7">
        <f t="shared" si="36"/>
        <v>54.52</v>
      </c>
      <c r="Y48" s="7">
        <f t="shared" si="34"/>
        <v>258.97</v>
      </c>
      <c r="AA48" s="7">
        <v>165</v>
      </c>
      <c r="AB48" s="9">
        <f t="shared" si="35"/>
        <v>218.08</v>
      </c>
      <c r="AC48" s="7">
        <f t="shared" si="26"/>
        <v>68.15</v>
      </c>
      <c r="AD48" s="7">
        <f>AD47</f>
        <v>354.38</v>
      </c>
    </row>
    <row r="49" spans="1:30" ht="12.75">
      <c r="A49" s="7">
        <v>40</v>
      </c>
      <c r="B49" s="9">
        <v>54.52</v>
      </c>
      <c r="C49" s="7">
        <f t="shared" si="30"/>
        <v>13.63</v>
      </c>
      <c r="D49" s="7">
        <f>D48</f>
        <v>81.78</v>
      </c>
      <c r="F49" s="7">
        <v>40</v>
      </c>
      <c r="G49" s="31"/>
      <c r="H49" s="17"/>
      <c r="I49" s="29"/>
      <c r="L49" s="15">
        <v>8</v>
      </c>
      <c r="M49" s="15">
        <f>$M$14</f>
        <v>25</v>
      </c>
      <c r="N49" s="15">
        <f>$N$14</f>
        <v>99</v>
      </c>
      <c r="O49" s="15">
        <f t="shared" si="32"/>
        <v>136.3</v>
      </c>
      <c r="P49" s="15">
        <f>ROUND((17*L49)/24,0)+4</f>
        <v>10</v>
      </c>
      <c r="Q49" s="7">
        <v>82</v>
      </c>
      <c r="R49" s="9">
        <f>R48</f>
        <v>109.04</v>
      </c>
      <c r="S49" s="7">
        <f t="shared" si="23"/>
        <v>27.26</v>
      </c>
      <c r="T49" s="7">
        <v>177.19</v>
      </c>
      <c r="V49" s="7">
        <v>124</v>
      </c>
      <c r="W49" s="11">
        <f t="shared" si="36"/>
        <v>163.56</v>
      </c>
      <c r="X49" s="7">
        <f t="shared" si="36"/>
        <v>54.52</v>
      </c>
      <c r="Y49" s="7">
        <f t="shared" si="34"/>
        <v>258.97</v>
      </c>
      <c r="AA49" s="7">
        <v>166</v>
      </c>
      <c r="AB49" s="9">
        <f t="shared" si="35"/>
        <v>218.08</v>
      </c>
      <c r="AC49" s="7">
        <f t="shared" si="26"/>
        <v>68.15</v>
      </c>
      <c r="AD49" s="7">
        <f>AD48</f>
        <v>354.38</v>
      </c>
    </row>
    <row r="50" spans="1:30" ht="12.75">
      <c r="A50" s="7">
        <v>41</v>
      </c>
      <c r="B50" s="9">
        <f>B49</f>
        <v>54.52</v>
      </c>
      <c r="C50" s="7">
        <f t="shared" si="30"/>
        <v>13.63</v>
      </c>
      <c r="D50" s="7">
        <f>D49</f>
        <v>81.78</v>
      </c>
      <c r="F50" s="7">
        <v>41</v>
      </c>
      <c r="G50" s="31"/>
      <c r="H50" s="17"/>
      <c r="I50" s="29"/>
      <c r="L50" s="15">
        <v>9</v>
      </c>
      <c r="M50" s="15">
        <f>$M$10</f>
        <v>0</v>
      </c>
      <c r="N50" s="15">
        <f>$N$10</f>
        <v>2</v>
      </c>
      <c r="O50" s="15">
        <f t="shared" si="32"/>
        <v>81.78</v>
      </c>
      <c r="P50" s="15">
        <f>ROUND((17*L50)/24,0)</f>
        <v>6</v>
      </c>
      <c r="Q50" s="7">
        <v>83</v>
      </c>
      <c r="R50" s="9">
        <f>R49</f>
        <v>109.04</v>
      </c>
      <c r="S50" s="7">
        <f t="shared" si="23"/>
        <v>27.26</v>
      </c>
      <c r="T50" s="7">
        <f>T49</f>
        <v>177.19</v>
      </c>
      <c r="V50" s="7">
        <v>125</v>
      </c>
      <c r="W50" s="11">
        <f t="shared" si="36"/>
        <v>163.56</v>
      </c>
      <c r="X50" s="7">
        <f t="shared" si="36"/>
        <v>54.52</v>
      </c>
      <c r="Y50" s="7">
        <f t="shared" si="34"/>
        <v>258.97</v>
      </c>
      <c r="AA50" s="7">
        <v>167</v>
      </c>
      <c r="AB50" s="9">
        <f t="shared" si="35"/>
        <v>218.08</v>
      </c>
      <c r="AC50" s="7">
        <f t="shared" si="26"/>
        <v>68.15</v>
      </c>
      <c r="AD50" s="7">
        <f>AD49</f>
        <v>354.38</v>
      </c>
    </row>
    <row r="51" spans="1:30" ht="12.75">
      <c r="A51" s="4">
        <v>42</v>
      </c>
      <c r="B51" s="8">
        <f>B50</f>
        <v>54.52</v>
      </c>
      <c r="C51" s="4">
        <f t="shared" si="30"/>
        <v>13.63</v>
      </c>
      <c r="D51" s="4">
        <f>D50</f>
        <v>81.78</v>
      </c>
      <c r="F51" s="7">
        <v>42</v>
      </c>
      <c r="G51" s="31"/>
      <c r="H51" s="17"/>
      <c r="I51" s="29"/>
      <c r="L51" s="15">
        <v>9</v>
      </c>
      <c r="M51" s="15">
        <f>$M$11</f>
        <v>3</v>
      </c>
      <c r="N51" s="15">
        <f>$N$11</f>
        <v>7</v>
      </c>
      <c r="O51" s="15">
        <f t="shared" si="32"/>
        <v>95.41000000000001</v>
      </c>
      <c r="P51" s="15">
        <f>ROUND((17*L51)/24,0)+1</f>
        <v>7</v>
      </c>
      <c r="Q51" s="4">
        <v>84</v>
      </c>
      <c r="R51" s="8">
        <f>R50</f>
        <v>109.04</v>
      </c>
      <c r="S51" s="4">
        <f t="shared" si="23"/>
        <v>27.26</v>
      </c>
      <c r="T51" s="4">
        <f>T50</f>
        <v>177.19</v>
      </c>
      <c r="V51" s="4">
        <v>126</v>
      </c>
      <c r="W51" s="41">
        <f t="shared" si="36"/>
        <v>163.56</v>
      </c>
      <c r="X51" s="4">
        <f t="shared" si="36"/>
        <v>54.52</v>
      </c>
      <c r="Y51" s="42">
        <v>272.6</v>
      </c>
      <c r="AA51" s="4">
        <v>168</v>
      </c>
      <c r="AB51" s="8">
        <f t="shared" si="35"/>
        <v>218.08</v>
      </c>
      <c r="AC51" s="4">
        <f t="shared" si="26"/>
        <v>68.15</v>
      </c>
      <c r="AD51" s="4">
        <f>AD50</f>
        <v>354.38</v>
      </c>
    </row>
  </sheetData>
  <sheetProtection password="DE27" sheet="1" objects="1" scenarios="1"/>
  <mergeCells count="2">
    <mergeCell ref="M8:N8"/>
    <mergeCell ref="O8:P8"/>
  </mergeCells>
  <printOptions/>
  <pageMargins left="0.43" right="0.39" top="0.36" bottom="0.39" header="0.19" footer="0.17"/>
  <pageSetup fitToHeight="1" fitToWidth="1" horizontalDpi="300" verticalDpi="300" orientation="landscape" paperSize="9" scale="78" r:id="rId2"/>
  <headerFooter alignWithMargins="0">
    <oddHeader>&amp;LSanctioneringstabel Bedienden</oddHeader>
    <oddFooter>&amp;L&amp;D&amp;R&amp;F /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3" width="7.28125" style="0" bestFit="1" customWidth="1"/>
    <col min="5" max="5" width="5.8515625" style="0" hidden="1" customWidth="1"/>
    <col min="6" max="6" width="7.8515625" style="0" hidden="1" customWidth="1"/>
    <col min="7" max="7" width="6.421875" style="0" hidden="1" customWidth="1"/>
    <col min="8" max="8" width="8.28125" style="0" hidden="1" customWidth="1"/>
    <col min="9" max="9" width="4.00390625" style="0" hidden="1" customWidth="1"/>
    <col min="10" max="10" width="2.421875" style="0" hidden="1" customWidth="1"/>
    <col min="11" max="11" width="3.00390625" style="0" hidden="1" customWidth="1"/>
    <col min="12" max="12" width="8.00390625" style="0" hidden="1" customWidth="1"/>
    <col min="13" max="14" width="4.00390625" style="0" hidden="1" customWidth="1"/>
    <col min="15" max="15" width="9.57421875" style="0" hidden="1" customWidth="1"/>
    <col min="16" max="16" width="5.00390625" style="0" hidden="1" customWidth="1"/>
    <col min="17" max="17" width="6.140625" style="0" hidden="1" customWidth="1"/>
    <col min="18" max="18" width="7.57421875" style="0" hidden="1" customWidth="1"/>
    <col min="19" max="19" width="6.00390625" style="0" hidden="1" customWidth="1"/>
    <col min="20" max="20" width="7.57421875" style="0" hidden="1" customWidth="1"/>
    <col min="21" max="21" width="9.421875" style="0" hidden="1" customWidth="1"/>
    <col min="22" max="22" width="7.57421875" style="0" hidden="1" customWidth="1"/>
    <col min="23" max="23" width="10.8515625" style="0" bestFit="1" customWidth="1"/>
    <col min="24" max="25" width="7.28125" style="0" bestFit="1" customWidth="1"/>
    <col min="27" max="27" width="10.8515625" style="0" bestFit="1" customWidth="1"/>
    <col min="28" max="29" width="7.28125" style="0" bestFit="1" customWidth="1"/>
    <col min="31" max="31" width="10.8515625" style="0" bestFit="1" customWidth="1"/>
    <col min="32" max="33" width="7.28125" style="0" bestFit="1" customWidth="1"/>
    <col min="35" max="35" width="10.8515625" style="0" bestFit="1" customWidth="1"/>
    <col min="36" max="37" width="7.28125" style="0" bestFit="1" customWidth="1"/>
  </cols>
  <sheetData>
    <row r="1" ht="18">
      <c r="A1" s="34" t="s">
        <v>55</v>
      </c>
    </row>
    <row r="3" spans="1:11" ht="12.75">
      <c r="A3" s="5" t="s">
        <v>0</v>
      </c>
      <c r="B3" s="6">
        <f>8*29</f>
        <v>232</v>
      </c>
      <c r="C3" s="6" t="s">
        <v>1</v>
      </c>
      <c r="E3" t="s">
        <v>17</v>
      </c>
      <c r="K3" t="s">
        <v>19</v>
      </c>
    </row>
    <row r="4" spans="1:11" ht="12.75">
      <c r="A4" s="5" t="s">
        <v>6</v>
      </c>
      <c r="B4" s="6">
        <f>8*8</f>
        <v>64</v>
      </c>
      <c r="C4" s="6" t="s">
        <v>1</v>
      </c>
      <c r="E4" t="s">
        <v>18</v>
      </c>
      <c r="K4" t="s">
        <v>18</v>
      </c>
    </row>
    <row r="5" spans="2:3" ht="12.75">
      <c r="B5" s="1"/>
      <c r="C5" s="1"/>
    </row>
    <row r="6" spans="2:37" ht="12.75">
      <c r="B6" s="3" t="s">
        <v>4</v>
      </c>
      <c r="C6" s="3" t="s">
        <v>4</v>
      </c>
      <c r="J6" s="14"/>
      <c r="X6" s="3" t="s">
        <v>4</v>
      </c>
      <c r="Y6" s="3" t="s">
        <v>4</v>
      </c>
      <c r="AB6" s="3" t="s">
        <v>4</v>
      </c>
      <c r="AC6" s="3" t="s">
        <v>4</v>
      </c>
      <c r="AF6" s="3" t="s">
        <v>4</v>
      </c>
      <c r="AG6" s="3" t="s">
        <v>4</v>
      </c>
      <c r="AJ6" s="3" t="s">
        <v>4</v>
      </c>
      <c r="AK6" s="3" t="s">
        <v>4</v>
      </c>
    </row>
    <row r="7" spans="1:37" ht="12.75">
      <c r="A7" s="2" t="s">
        <v>2</v>
      </c>
      <c r="B7" s="7" t="s">
        <v>5</v>
      </c>
      <c r="C7" s="7" t="s">
        <v>5</v>
      </c>
      <c r="J7" s="14"/>
      <c r="W7" s="2" t="s">
        <v>2</v>
      </c>
      <c r="X7" s="7" t="s">
        <v>5</v>
      </c>
      <c r="Y7" s="7" t="s">
        <v>5</v>
      </c>
      <c r="AA7" s="2" t="s">
        <v>2</v>
      </c>
      <c r="AB7" s="7" t="s">
        <v>5</v>
      </c>
      <c r="AC7" s="7" t="s">
        <v>5</v>
      </c>
      <c r="AE7" s="2" t="s">
        <v>2</v>
      </c>
      <c r="AF7" s="7" t="s">
        <v>5</v>
      </c>
      <c r="AG7" s="7" t="s">
        <v>5</v>
      </c>
      <c r="AI7" s="2" t="s">
        <v>2</v>
      </c>
      <c r="AJ7" s="7" t="s">
        <v>5</v>
      </c>
      <c r="AK7" s="7" t="s">
        <v>5</v>
      </c>
    </row>
    <row r="8" spans="1:37" ht="12.75">
      <c r="A8" s="8" t="s">
        <v>3</v>
      </c>
      <c r="B8" s="4" t="s">
        <v>7</v>
      </c>
      <c r="C8" s="4" t="s">
        <v>8</v>
      </c>
      <c r="E8" t="s">
        <v>13</v>
      </c>
      <c r="F8" t="s">
        <v>14</v>
      </c>
      <c r="G8" t="s">
        <v>15</v>
      </c>
      <c r="H8" t="s">
        <v>16</v>
      </c>
      <c r="J8" s="14"/>
      <c r="W8" s="8" t="s">
        <v>3</v>
      </c>
      <c r="X8" s="4" t="s">
        <v>7</v>
      </c>
      <c r="Y8" s="4" t="s">
        <v>8</v>
      </c>
      <c r="AA8" s="8" t="s">
        <v>3</v>
      </c>
      <c r="AB8" s="4" t="s">
        <v>7</v>
      </c>
      <c r="AC8" s="4" t="s">
        <v>8</v>
      </c>
      <c r="AE8" s="8" t="s">
        <v>3</v>
      </c>
      <c r="AF8" s="4" t="s">
        <v>7</v>
      </c>
      <c r="AG8" s="4" t="s">
        <v>8</v>
      </c>
      <c r="AI8" s="8" t="s">
        <v>3</v>
      </c>
      <c r="AJ8" s="4" t="s">
        <v>7</v>
      </c>
      <c r="AK8" s="4" t="s">
        <v>8</v>
      </c>
    </row>
    <row r="9" spans="1:37" ht="12.75">
      <c r="A9" s="3">
        <v>1</v>
      </c>
      <c r="B9" s="2">
        <v>0</v>
      </c>
      <c r="C9" s="3">
        <v>0</v>
      </c>
      <c r="E9" s="12">
        <v>0.5</v>
      </c>
      <c r="F9" s="19">
        <v>4</v>
      </c>
      <c r="G9" s="19">
        <f>F9*8</f>
        <v>32</v>
      </c>
      <c r="H9" s="28">
        <f>ROUND(G9/12,3)</f>
        <v>2.667</v>
      </c>
      <c r="I9" s="21">
        <f>ROUND(H9,0)</f>
        <v>3</v>
      </c>
      <c r="J9" s="14"/>
      <c r="K9" s="19">
        <v>4</v>
      </c>
      <c r="L9" s="12">
        <f>V20</f>
        <v>11.667</v>
      </c>
      <c r="M9" s="21">
        <f>ROUND(L9,0)</f>
        <v>12</v>
      </c>
      <c r="N9" t="s">
        <v>30</v>
      </c>
      <c r="O9" s="23" t="s">
        <v>23</v>
      </c>
      <c r="P9" s="23">
        <v>13</v>
      </c>
      <c r="Q9" s="23" t="s">
        <v>27</v>
      </c>
      <c r="R9" s="23" t="s">
        <v>29</v>
      </c>
      <c r="S9" s="23" t="s">
        <v>27</v>
      </c>
      <c r="T9" s="23" t="s">
        <v>20</v>
      </c>
      <c r="U9" s="23" t="s">
        <v>21</v>
      </c>
      <c r="V9" s="23"/>
      <c r="W9" s="7">
        <v>44</v>
      </c>
      <c r="X9" s="9">
        <v>64</v>
      </c>
      <c r="Y9" s="7">
        <f>C51</f>
        <v>12</v>
      </c>
      <c r="AA9" s="7">
        <v>87</v>
      </c>
      <c r="AB9" s="9">
        <f>X51</f>
        <v>124</v>
      </c>
      <c r="AC9" s="7">
        <f>Y51</f>
        <v>28</v>
      </c>
      <c r="AE9" s="7">
        <v>130</v>
      </c>
      <c r="AF9" s="9">
        <v>188</v>
      </c>
      <c r="AG9" s="7">
        <f>AC51</f>
        <v>44</v>
      </c>
      <c r="AI9" s="7">
        <v>173</v>
      </c>
      <c r="AJ9" s="9"/>
      <c r="AK9" s="7">
        <f>AG51</f>
        <v>56</v>
      </c>
    </row>
    <row r="10" spans="1:37" ht="12.75">
      <c r="A10" s="7">
        <v>2</v>
      </c>
      <c r="B10" s="9">
        <f>B9</f>
        <v>0</v>
      </c>
      <c r="C10" s="7">
        <f>C9</f>
        <v>0</v>
      </c>
      <c r="E10" s="13">
        <v>1</v>
      </c>
      <c r="F10" s="15">
        <v>8</v>
      </c>
      <c r="G10" s="17">
        <f aca="true" t="shared" si="0" ref="G10:G51">F10*8</f>
        <v>64</v>
      </c>
      <c r="H10" s="29">
        <f aca="true" t="shared" si="1" ref="H10:H51">ROUND(G10/12,3)</f>
        <v>5.333</v>
      </c>
      <c r="I10" s="18">
        <f aca="true" t="shared" si="2" ref="I10:I51">ROUND(H10,0)</f>
        <v>5</v>
      </c>
      <c r="J10" s="14"/>
      <c r="K10" s="17">
        <f>K9+4</f>
        <v>8</v>
      </c>
      <c r="L10" s="15">
        <f aca="true" t="shared" si="3" ref="L10:L24">L9+$V$20</f>
        <v>23.334</v>
      </c>
      <c r="M10" s="18">
        <f aca="true" t="shared" si="4" ref="M10:M24">ROUND(L10,0)</f>
        <v>23</v>
      </c>
      <c r="O10" s="23" t="s">
        <v>24</v>
      </c>
      <c r="P10" s="24">
        <v>21</v>
      </c>
      <c r="Q10" s="23" t="s">
        <v>28</v>
      </c>
      <c r="R10" s="23" t="s">
        <v>13</v>
      </c>
      <c r="S10" s="23" t="s">
        <v>13</v>
      </c>
      <c r="T10" s="23" t="s">
        <v>13</v>
      </c>
      <c r="U10" s="26" t="s">
        <v>22</v>
      </c>
      <c r="V10" s="23"/>
      <c r="W10" s="7">
        <v>45</v>
      </c>
      <c r="X10" s="9">
        <f>X9</f>
        <v>64</v>
      </c>
      <c r="Y10" s="7">
        <f>Y9</f>
        <v>12</v>
      </c>
      <c r="AA10" s="7">
        <v>88</v>
      </c>
      <c r="AB10" s="9">
        <f>AB9</f>
        <v>124</v>
      </c>
      <c r="AC10" s="7">
        <f>AC9</f>
        <v>28</v>
      </c>
      <c r="AE10" s="7">
        <v>131</v>
      </c>
      <c r="AF10" s="9">
        <f>AF9</f>
        <v>188</v>
      </c>
      <c r="AG10" s="7">
        <f aca="true" t="shared" si="5" ref="AG10:AG18">AG9</f>
        <v>44</v>
      </c>
      <c r="AI10" s="7">
        <v>174</v>
      </c>
      <c r="AJ10" s="9"/>
      <c r="AK10" s="7">
        <f>AK9</f>
        <v>56</v>
      </c>
    </row>
    <row r="11" spans="1:37" ht="12.75">
      <c r="A11" s="7">
        <v>3</v>
      </c>
      <c r="B11" s="9">
        <v>4</v>
      </c>
      <c r="C11" s="7">
        <f aca="true" t="shared" si="6" ref="C11:C19">C10</f>
        <v>0</v>
      </c>
      <c r="E11" s="13">
        <f>E10+0.5</f>
        <v>1.5</v>
      </c>
      <c r="F11" s="15">
        <v>12</v>
      </c>
      <c r="G11" s="17">
        <f t="shared" si="0"/>
        <v>96</v>
      </c>
      <c r="H11" s="29">
        <f t="shared" si="1"/>
        <v>8</v>
      </c>
      <c r="I11" s="18">
        <f t="shared" si="2"/>
        <v>8</v>
      </c>
      <c r="J11" s="14"/>
      <c r="K11" s="17">
        <f aca="true" t="shared" si="7" ref="K11:K24">K10+4</f>
        <v>12</v>
      </c>
      <c r="L11" s="15">
        <f t="shared" si="3"/>
        <v>35.001</v>
      </c>
      <c r="M11" s="18">
        <f t="shared" si="4"/>
        <v>35</v>
      </c>
      <c r="N11" s="14"/>
      <c r="O11" s="25" t="s">
        <v>25</v>
      </c>
      <c r="P11" s="23">
        <f>P10*P9</f>
        <v>273</v>
      </c>
      <c r="Q11" s="23">
        <v>0</v>
      </c>
      <c r="R11" s="23">
        <f>P11+Q11</f>
        <v>273</v>
      </c>
      <c r="S11" s="23">
        <v>13</v>
      </c>
      <c r="T11" s="23">
        <f>R11/S11</f>
        <v>21</v>
      </c>
      <c r="U11" s="23">
        <f>INT(T11/2)+1</f>
        <v>11</v>
      </c>
      <c r="V11" s="23"/>
      <c r="W11" s="7">
        <v>46</v>
      </c>
      <c r="X11" s="9">
        <f>X10</f>
        <v>64</v>
      </c>
      <c r="Y11" s="7">
        <f>Y10</f>
        <v>12</v>
      </c>
      <c r="AA11" s="7">
        <v>89</v>
      </c>
      <c r="AB11" s="9">
        <v>128</v>
      </c>
      <c r="AC11" s="7">
        <f>AC10</f>
        <v>28</v>
      </c>
      <c r="AE11" s="7">
        <v>132</v>
      </c>
      <c r="AF11" s="9">
        <f>AF10</f>
        <v>188</v>
      </c>
      <c r="AG11" s="7">
        <f t="shared" si="5"/>
        <v>44</v>
      </c>
      <c r="AI11" s="7">
        <v>175</v>
      </c>
      <c r="AJ11" s="9"/>
      <c r="AK11" s="7">
        <v>60</v>
      </c>
    </row>
    <row r="12" spans="1:37" ht="12.75">
      <c r="A12" s="7">
        <v>4</v>
      </c>
      <c r="B12" s="9">
        <f>B11</f>
        <v>4</v>
      </c>
      <c r="C12" s="7">
        <f t="shared" si="6"/>
        <v>0</v>
      </c>
      <c r="E12" s="13">
        <f aca="true" t="shared" si="8" ref="E12:E43">E11+0.5</f>
        <v>2</v>
      </c>
      <c r="F12" s="15">
        <v>17</v>
      </c>
      <c r="G12" s="17">
        <f t="shared" si="0"/>
        <v>136</v>
      </c>
      <c r="H12" s="29">
        <f t="shared" si="1"/>
        <v>11.333</v>
      </c>
      <c r="I12" s="18">
        <f t="shared" si="2"/>
        <v>11</v>
      </c>
      <c r="J12" s="14"/>
      <c r="K12" s="17">
        <f t="shared" si="7"/>
        <v>16</v>
      </c>
      <c r="L12" s="15">
        <f t="shared" si="3"/>
        <v>46.668</v>
      </c>
      <c r="M12" s="18">
        <f t="shared" si="4"/>
        <v>47</v>
      </c>
      <c r="N12" s="14"/>
      <c r="O12" s="25"/>
      <c r="P12" s="23"/>
      <c r="Q12" s="23"/>
      <c r="R12" s="23"/>
      <c r="S12" s="23"/>
      <c r="T12" s="23"/>
      <c r="U12" s="23"/>
      <c r="V12" s="23"/>
      <c r="W12" s="7">
        <v>47</v>
      </c>
      <c r="X12" s="9">
        <v>68</v>
      </c>
      <c r="Y12" s="7">
        <v>16</v>
      </c>
      <c r="AA12" s="7">
        <v>90</v>
      </c>
      <c r="AB12" s="9">
        <f>AB11</f>
        <v>128</v>
      </c>
      <c r="AC12" s="7">
        <f>AC11</f>
        <v>28</v>
      </c>
      <c r="AE12" s="7">
        <v>133</v>
      </c>
      <c r="AF12" s="9">
        <v>192</v>
      </c>
      <c r="AG12" s="7">
        <f t="shared" si="5"/>
        <v>44</v>
      </c>
      <c r="AI12" s="7">
        <v>176</v>
      </c>
      <c r="AJ12" s="9"/>
      <c r="AK12" s="7">
        <f>AK11</f>
        <v>60</v>
      </c>
    </row>
    <row r="13" spans="1:37" ht="12.75">
      <c r="A13" s="7">
        <v>5</v>
      </c>
      <c r="B13" s="9">
        <v>8</v>
      </c>
      <c r="C13" s="7">
        <f t="shared" si="6"/>
        <v>0</v>
      </c>
      <c r="E13" s="13">
        <f t="shared" si="8"/>
        <v>2.5</v>
      </c>
      <c r="F13" s="15">
        <v>21</v>
      </c>
      <c r="G13" s="17">
        <f t="shared" si="0"/>
        <v>168</v>
      </c>
      <c r="H13" s="29">
        <f t="shared" si="1"/>
        <v>14</v>
      </c>
      <c r="I13" s="18">
        <f t="shared" si="2"/>
        <v>14</v>
      </c>
      <c r="J13" s="14"/>
      <c r="K13" s="17">
        <f t="shared" si="7"/>
        <v>20</v>
      </c>
      <c r="L13" s="15">
        <f t="shared" si="3"/>
        <v>58.335</v>
      </c>
      <c r="M13" s="18">
        <f t="shared" si="4"/>
        <v>58</v>
      </c>
      <c r="N13" s="14" t="s">
        <v>30</v>
      </c>
      <c r="O13" s="23" t="s">
        <v>23</v>
      </c>
      <c r="P13" s="23">
        <v>13</v>
      </c>
      <c r="Q13" s="23" t="s">
        <v>27</v>
      </c>
      <c r="R13" s="23" t="s">
        <v>29</v>
      </c>
      <c r="S13" s="23" t="s">
        <v>27</v>
      </c>
      <c r="T13" s="23" t="s">
        <v>20</v>
      </c>
      <c r="U13" s="23" t="s">
        <v>21</v>
      </c>
      <c r="V13" s="23" t="s">
        <v>20</v>
      </c>
      <c r="W13" s="7">
        <v>48</v>
      </c>
      <c r="X13" s="9">
        <f>X12</f>
        <v>68</v>
      </c>
      <c r="Y13" s="7">
        <f>Y12</f>
        <v>16</v>
      </c>
      <c r="AA13" s="7">
        <v>91</v>
      </c>
      <c r="AB13" s="9">
        <v>132</v>
      </c>
      <c r="AC13" s="7">
        <f>AC12</f>
        <v>28</v>
      </c>
      <c r="AE13" s="7">
        <v>134</v>
      </c>
      <c r="AF13" s="9">
        <f>AF12</f>
        <v>192</v>
      </c>
      <c r="AG13" s="7">
        <f t="shared" si="5"/>
        <v>44</v>
      </c>
      <c r="AI13" s="7">
        <v>177</v>
      </c>
      <c r="AJ13" s="9"/>
      <c r="AK13" s="7">
        <f aca="true" t="shared" si="9" ref="AK13:AK22">AK12</f>
        <v>60</v>
      </c>
    </row>
    <row r="14" spans="1:37" ht="12.75">
      <c r="A14" s="7">
        <v>6</v>
      </c>
      <c r="B14" s="9">
        <f>B13</f>
        <v>8</v>
      </c>
      <c r="C14" s="7">
        <f t="shared" si="6"/>
        <v>0</v>
      </c>
      <c r="E14" s="13">
        <f t="shared" si="8"/>
        <v>3</v>
      </c>
      <c r="F14" s="15">
        <v>25</v>
      </c>
      <c r="G14" s="17">
        <f t="shared" si="0"/>
        <v>200</v>
      </c>
      <c r="H14" s="29">
        <f t="shared" si="1"/>
        <v>16.667</v>
      </c>
      <c r="I14" s="18">
        <f t="shared" si="2"/>
        <v>17</v>
      </c>
      <c r="J14" s="14"/>
      <c r="K14" s="17">
        <f t="shared" si="7"/>
        <v>24</v>
      </c>
      <c r="L14" s="15">
        <f t="shared" si="3"/>
        <v>70.002</v>
      </c>
      <c r="M14" s="18">
        <f t="shared" si="4"/>
        <v>70</v>
      </c>
      <c r="N14" s="14"/>
      <c r="O14" s="23" t="s">
        <v>32</v>
      </c>
      <c r="P14" s="24">
        <v>168</v>
      </c>
      <c r="Q14" s="23" t="s">
        <v>1</v>
      </c>
      <c r="R14" s="23" t="s">
        <v>1</v>
      </c>
      <c r="S14" s="23" t="s">
        <v>1</v>
      </c>
      <c r="T14" s="23" t="s">
        <v>1</v>
      </c>
      <c r="U14" s="26" t="s">
        <v>22</v>
      </c>
      <c r="V14" s="23" t="s">
        <v>13</v>
      </c>
      <c r="W14" s="7">
        <v>49</v>
      </c>
      <c r="X14" s="9">
        <f>X13</f>
        <v>68</v>
      </c>
      <c r="Y14" s="7">
        <f aca="true" t="shared" si="10" ref="Y14:Y22">Y13</f>
        <v>16</v>
      </c>
      <c r="AA14" s="7">
        <v>92</v>
      </c>
      <c r="AB14" s="9">
        <f>AB13</f>
        <v>132</v>
      </c>
      <c r="AC14" s="7">
        <f>AC13</f>
        <v>28</v>
      </c>
      <c r="AE14" s="7">
        <v>135</v>
      </c>
      <c r="AF14" s="9">
        <f>AF13</f>
        <v>192</v>
      </c>
      <c r="AG14" s="7">
        <f t="shared" si="5"/>
        <v>44</v>
      </c>
      <c r="AI14" s="7">
        <v>178</v>
      </c>
      <c r="AJ14" s="9"/>
      <c r="AK14" s="7">
        <f t="shared" si="9"/>
        <v>60</v>
      </c>
    </row>
    <row r="15" spans="1:37" ht="12.75">
      <c r="A15" s="7">
        <v>7</v>
      </c>
      <c r="B15" s="9">
        <f>B14</f>
        <v>8</v>
      </c>
      <c r="C15" s="7">
        <f t="shared" si="6"/>
        <v>0</v>
      </c>
      <c r="E15" s="13">
        <f t="shared" si="8"/>
        <v>3.5</v>
      </c>
      <c r="F15" s="15">
        <v>29</v>
      </c>
      <c r="G15" s="17">
        <f t="shared" si="0"/>
        <v>232</v>
      </c>
      <c r="H15" s="29">
        <f t="shared" si="1"/>
        <v>19.333</v>
      </c>
      <c r="I15" s="18">
        <f t="shared" si="2"/>
        <v>19</v>
      </c>
      <c r="J15" s="14"/>
      <c r="K15" s="17">
        <f t="shared" si="7"/>
        <v>28</v>
      </c>
      <c r="L15" s="15">
        <f t="shared" si="3"/>
        <v>81.669</v>
      </c>
      <c r="M15" s="18">
        <f t="shared" si="4"/>
        <v>82</v>
      </c>
      <c r="N15" s="14"/>
      <c r="O15" s="25" t="s">
        <v>25</v>
      </c>
      <c r="P15" s="23">
        <f>P14*P13</f>
        <v>2184</v>
      </c>
      <c r="Q15" s="23">
        <v>104</v>
      </c>
      <c r="R15" s="23">
        <f>P15+Q15</f>
        <v>2288</v>
      </c>
      <c r="S15" s="23">
        <f>S11*8</f>
        <v>104</v>
      </c>
      <c r="T15" s="23">
        <f>R15/S15</f>
        <v>22</v>
      </c>
      <c r="U15" s="23">
        <f>T15*4</f>
        <v>88</v>
      </c>
      <c r="V15" s="23">
        <f>INT(U15/8)+1</f>
        <v>12</v>
      </c>
      <c r="W15" s="7">
        <v>50</v>
      </c>
      <c r="X15" s="9">
        <v>72</v>
      </c>
      <c r="Y15" s="7">
        <f t="shared" si="10"/>
        <v>16</v>
      </c>
      <c r="AA15" s="7">
        <v>93</v>
      </c>
      <c r="AB15" s="9">
        <f>AB14</f>
        <v>132</v>
      </c>
      <c r="AC15" s="7">
        <v>32</v>
      </c>
      <c r="AE15" s="7">
        <v>136</v>
      </c>
      <c r="AF15" s="9">
        <v>196</v>
      </c>
      <c r="AG15" s="7">
        <f t="shared" si="5"/>
        <v>44</v>
      </c>
      <c r="AI15" s="7">
        <v>179</v>
      </c>
      <c r="AJ15" s="9"/>
      <c r="AK15" s="7">
        <f t="shared" si="9"/>
        <v>60</v>
      </c>
    </row>
    <row r="16" spans="1:37" ht="12.75">
      <c r="A16" s="7">
        <v>8</v>
      </c>
      <c r="B16" s="9">
        <v>12</v>
      </c>
      <c r="C16" s="7">
        <f t="shared" si="6"/>
        <v>0</v>
      </c>
      <c r="E16" s="13">
        <f t="shared" si="8"/>
        <v>4</v>
      </c>
      <c r="F16" s="15">
        <v>33</v>
      </c>
      <c r="G16" s="17">
        <f t="shared" si="0"/>
        <v>264</v>
      </c>
      <c r="H16" s="29">
        <f t="shared" si="1"/>
        <v>22</v>
      </c>
      <c r="I16" s="18">
        <f t="shared" si="2"/>
        <v>22</v>
      </c>
      <c r="J16" s="14"/>
      <c r="K16" s="17">
        <f t="shared" si="7"/>
        <v>32</v>
      </c>
      <c r="L16" s="15">
        <f t="shared" si="3"/>
        <v>93.336</v>
      </c>
      <c r="M16" s="18">
        <f t="shared" si="4"/>
        <v>93</v>
      </c>
      <c r="N16" s="14"/>
      <c r="W16" s="7">
        <v>51</v>
      </c>
      <c r="X16" s="9">
        <f>X15</f>
        <v>72</v>
      </c>
      <c r="Y16" s="7">
        <f t="shared" si="10"/>
        <v>16</v>
      </c>
      <c r="AA16" s="7">
        <v>94</v>
      </c>
      <c r="AB16" s="9">
        <v>136</v>
      </c>
      <c r="AC16" s="7">
        <f>AC15</f>
        <v>32</v>
      </c>
      <c r="AE16" s="7">
        <v>137</v>
      </c>
      <c r="AF16" s="9">
        <f>AF15</f>
        <v>196</v>
      </c>
      <c r="AG16" s="7">
        <f t="shared" si="5"/>
        <v>44</v>
      </c>
      <c r="AI16" s="7">
        <v>180</v>
      </c>
      <c r="AJ16" s="9"/>
      <c r="AK16" s="7">
        <f t="shared" si="9"/>
        <v>60</v>
      </c>
    </row>
    <row r="17" spans="1:37" ht="12.75">
      <c r="A17" s="7">
        <v>9</v>
      </c>
      <c r="B17" s="9">
        <f>B16</f>
        <v>12</v>
      </c>
      <c r="C17" s="7">
        <f t="shared" si="6"/>
        <v>0</v>
      </c>
      <c r="E17" s="13">
        <f t="shared" si="8"/>
        <v>4.5</v>
      </c>
      <c r="F17" s="15">
        <v>37</v>
      </c>
      <c r="G17" s="17">
        <f t="shared" si="0"/>
        <v>296</v>
      </c>
      <c r="H17" s="29">
        <f t="shared" si="1"/>
        <v>24.667</v>
      </c>
      <c r="I17" s="18">
        <f t="shared" si="2"/>
        <v>25</v>
      </c>
      <c r="J17" s="14"/>
      <c r="K17" s="17">
        <f t="shared" si="7"/>
        <v>36</v>
      </c>
      <c r="L17" s="15">
        <f t="shared" si="3"/>
        <v>105.003</v>
      </c>
      <c r="M17" s="18">
        <f t="shared" si="4"/>
        <v>105</v>
      </c>
      <c r="N17" s="14" t="s">
        <v>31</v>
      </c>
      <c r="O17" s="23" t="s">
        <v>23</v>
      </c>
      <c r="P17" s="23">
        <v>13</v>
      </c>
      <c r="Q17" s="23" t="s">
        <v>27</v>
      </c>
      <c r="R17" s="23" t="s">
        <v>29</v>
      </c>
      <c r="S17" s="23" t="s">
        <v>27</v>
      </c>
      <c r="T17" s="23" t="s">
        <v>20</v>
      </c>
      <c r="U17" s="23" t="s">
        <v>21</v>
      </c>
      <c r="V17" s="23" t="s">
        <v>20</v>
      </c>
      <c r="W17" s="7">
        <v>52</v>
      </c>
      <c r="X17" s="9">
        <f>X16</f>
        <v>72</v>
      </c>
      <c r="Y17" s="7">
        <f t="shared" si="10"/>
        <v>16</v>
      </c>
      <c r="AA17" s="7">
        <v>95</v>
      </c>
      <c r="AB17" s="9">
        <f>AB16</f>
        <v>136</v>
      </c>
      <c r="AC17" s="7">
        <f aca="true" t="shared" si="11" ref="AC17:AC26">AC16</f>
        <v>32</v>
      </c>
      <c r="AE17" s="7">
        <v>138</v>
      </c>
      <c r="AF17" s="9">
        <f>AF16</f>
        <v>196</v>
      </c>
      <c r="AG17" s="7">
        <f t="shared" si="5"/>
        <v>44</v>
      </c>
      <c r="AI17" s="7">
        <v>181</v>
      </c>
      <c r="AJ17" s="9"/>
      <c r="AK17" s="7">
        <f t="shared" si="9"/>
        <v>60</v>
      </c>
    </row>
    <row r="18" spans="1:37" ht="12.75">
      <c r="A18" s="7">
        <v>10</v>
      </c>
      <c r="B18" s="9">
        <f>B17</f>
        <v>12</v>
      </c>
      <c r="C18" s="7">
        <f t="shared" si="6"/>
        <v>0</v>
      </c>
      <c r="E18" s="13">
        <f t="shared" si="8"/>
        <v>5</v>
      </c>
      <c r="F18" s="15">
        <v>42</v>
      </c>
      <c r="G18" s="17">
        <f t="shared" si="0"/>
        <v>336</v>
      </c>
      <c r="H18" s="29">
        <f t="shared" si="1"/>
        <v>28</v>
      </c>
      <c r="I18" s="18">
        <f t="shared" si="2"/>
        <v>28</v>
      </c>
      <c r="J18" s="14"/>
      <c r="K18" s="17">
        <f t="shared" si="7"/>
        <v>40</v>
      </c>
      <c r="L18" s="15">
        <f t="shared" si="3"/>
        <v>116.67</v>
      </c>
      <c r="M18" s="18">
        <f t="shared" si="4"/>
        <v>117</v>
      </c>
      <c r="N18" s="14"/>
      <c r="O18" s="23" t="s">
        <v>32</v>
      </c>
      <c r="P18" s="24">
        <v>168</v>
      </c>
      <c r="Q18" s="23" t="s">
        <v>1</v>
      </c>
      <c r="R18" s="23" t="s">
        <v>1</v>
      </c>
      <c r="S18" s="23" t="s">
        <v>1</v>
      </c>
      <c r="T18" s="23" t="s">
        <v>1</v>
      </c>
      <c r="U18" s="26" t="s">
        <v>22</v>
      </c>
      <c r="V18" s="23" t="s">
        <v>13</v>
      </c>
      <c r="W18" s="7">
        <v>53</v>
      </c>
      <c r="X18" s="9">
        <v>76</v>
      </c>
      <c r="Y18" s="7">
        <f t="shared" si="10"/>
        <v>16</v>
      </c>
      <c r="AA18" s="7">
        <v>96</v>
      </c>
      <c r="AB18" s="9">
        <f>AB17</f>
        <v>136</v>
      </c>
      <c r="AC18" s="7">
        <f t="shared" si="11"/>
        <v>32</v>
      </c>
      <c r="AE18" s="7">
        <v>139</v>
      </c>
      <c r="AF18" s="9">
        <v>200</v>
      </c>
      <c r="AG18" s="7">
        <f t="shared" si="5"/>
        <v>44</v>
      </c>
      <c r="AI18" s="7">
        <v>182</v>
      </c>
      <c r="AJ18" s="7"/>
      <c r="AK18" s="7">
        <f t="shared" si="9"/>
        <v>60</v>
      </c>
    </row>
    <row r="19" spans="1:37" ht="12.75">
      <c r="A19" s="7">
        <v>11</v>
      </c>
      <c r="B19" s="9">
        <v>16</v>
      </c>
      <c r="C19" s="7">
        <f t="shared" si="6"/>
        <v>0</v>
      </c>
      <c r="E19" s="13">
        <f t="shared" si="8"/>
        <v>5.5</v>
      </c>
      <c r="F19" s="15">
        <v>46</v>
      </c>
      <c r="G19" s="17">
        <f t="shared" si="0"/>
        <v>368</v>
      </c>
      <c r="H19" s="29">
        <f t="shared" si="1"/>
        <v>30.667</v>
      </c>
      <c r="I19" s="18">
        <f t="shared" si="2"/>
        <v>31</v>
      </c>
      <c r="J19" s="14"/>
      <c r="K19" s="17">
        <f t="shared" si="7"/>
        <v>44</v>
      </c>
      <c r="L19" s="15">
        <f t="shared" si="3"/>
        <v>128.337</v>
      </c>
      <c r="M19" s="18">
        <f t="shared" si="4"/>
        <v>128</v>
      </c>
      <c r="N19" s="14"/>
      <c r="O19" s="25" t="s">
        <v>25</v>
      </c>
      <c r="P19" s="23">
        <f>P18*P17</f>
        <v>2184</v>
      </c>
      <c r="Q19" s="23">
        <v>64</v>
      </c>
      <c r="R19" s="23">
        <f>P19+Q19</f>
        <v>2248</v>
      </c>
      <c r="S19" s="23">
        <v>64</v>
      </c>
      <c r="T19" s="23">
        <f>R19/S19</f>
        <v>35.125</v>
      </c>
      <c r="U19" s="23">
        <f>T19*4</f>
        <v>140.5</v>
      </c>
      <c r="V19" s="23">
        <f>ROUND(U19/12,3)</f>
        <v>11.708</v>
      </c>
      <c r="W19" s="7">
        <v>54</v>
      </c>
      <c r="X19" s="9">
        <f>X18</f>
        <v>76</v>
      </c>
      <c r="Y19" s="7">
        <f t="shared" si="10"/>
        <v>16</v>
      </c>
      <c r="AA19" s="7">
        <v>97</v>
      </c>
      <c r="AB19" s="9">
        <v>140</v>
      </c>
      <c r="AC19" s="7">
        <f t="shared" si="11"/>
        <v>32</v>
      </c>
      <c r="AE19" s="7">
        <v>140</v>
      </c>
      <c r="AF19" s="9">
        <f>AF18</f>
        <v>200</v>
      </c>
      <c r="AG19" s="7">
        <v>48</v>
      </c>
      <c r="AI19" s="7">
        <v>183</v>
      </c>
      <c r="AK19" s="7">
        <f t="shared" si="9"/>
        <v>60</v>
      </c>
    </row>
    <row r="20" spans="1:37" ht="12.75">
      <c r="A20" s="7">
        <v>12</v>
      </c>
      <c r="B20" s="9">
        <f>B19</f>
        <v>16</v>
      </c>
      <c r="C20" s="7">
        <v>4</v>
      </c>
      <c r="E20" s="13">
        <f t="shared" si="8"/>
        <v>6</v>
      </c>
      <c r="F20" s="15">
        <v>50</v>
      </c>
      <c r="G20" s="17">
        <f t="shared" si="0"/>
        <v>400</v>
      </c>
      <c r="H20" s="29">
        <f t="shared" si="1"/>
        <v>33.333</v>
      </c>
      <c r="I20" s="18">
        <f t="shared" si="2"/>
        <v>33</v>
      </c>
      <c r="J20" s="14"/>
      <c r="K20" s="17">
        <f t="shared" si="7"/>
        <v>48</v>
      </c>
      <c r="L20" s="15">
        <f t="shared" si="3"/>
        <v>140.004</v>
      </c>
      <c r="M20" s="18">
        <f t="shared" si="4"/>
        <v>140</v>
      </c>
      <c r="N20" s="14"/>
      <c r="O20" s="25"/>
      <c r="P20" s="23"/>
      <c r="Q20" s="23"/>
      <c r="R20" s="23">
        <v>2184</v>
      </c>
      <c r="S20" s="23">
        <v>64</v>
      </c>
      <c r="T20" s="23">
        <f>INT(R20/S20)+1</f>
        <v>35</v>
      </c>
      <c r="U20" s="23">
        <f>T20*4</f>
        <v>140</v>
      </c>
      <c r="V20" s="23">
        <f>ROUND(U20/12,3)</f>
        <v>11.667</v>
      </c>
      <c r="W20" s="7">
        <v>55</v>
      </c>
      <c r="X20" s="9">
        <v>80</v>
      </c>
      <c r="Y20" s="7">
        <f t="shared" si="10"/>
        <v>16</v>
      </c>
      <c r="AA20" s="7">
        <v>98</v>
      </c>
      <c r="AB20" s="9">
        <f>AB19</f>
        <v>140</v>
      </c>
      <c r="AC20" s="7">
        <f t="shared" si="11"/>
        <v>32</v>
      </c>
      <c r="AE20" s="7">
        <v>141</v>
      </c>
      <c r="AF20" s="9">
        <v>204</v>
      </c>
      <c r="AG20" s="7">
        <f>AG19</f>
        <v>48</v>
      </c>
      <c r="AI20" s="7">
        <v>184</v>
      </c>
      <c r="AK20" s="7">
        <f t="shared" si="9"/>
        <v>60</v>
      </c>
    </row>
    <row r="21" spans="1:37" ht="12.75">
      <c r="A21" s="7">
        <v>13</v>
      </c>
      <c r="B21" s="9">
        <f>B20</f>
        <v>16</v>
      </c>
      <c r="C21" s="7">
        <f>C20</f>
        <v>4</v>
      </c>
      <c r="E21" s="13">
        <f t="shared" si="8"/>
        <v>6.5</v>
      </c>
      <c r="F21" s="15">
        <v>54</v>
      </c>
      <c r="G21" s="17">
        <f t="shared" si="0"/>
        <v>432</v>
      </c>
      <c r="H21" s="29">
        <f t="shared" si="1"/>
        <v>36</v>
      </c>
      <c r="I21" s="18">
        <f t="shared" si="2"/>
        <v>36</v>
      </c>
      <c r="J21" s="14"/>
      <c r="K21" s="17">
        <f t="shared" si="7"/>
        <v>52</v>
      </c>
      <c r="L21" s="15">
        <f t="shared" si="3"/>
        <v>151.671</v>
      </c>
      <c r="M21" s="18">
        <f t="shared" si="4"/>
        <v>152</v>
      </c>
      <c r="N21" s="14"/>
      <c r="O21" s="23"/>
      <c r="P21" s="23"/>
      <c r="Q21" s="23"/>
      <c r="R21" s="23"/>
      <c r="S21" s="23"/>
      <c r="T21" s="23"/>
      <c r="U21" s="23"/>
      <c r="V21" s="23"/>
      <c r="W21" s="7">
        <v>56</v>
      </c>
      <c r="X21" s="9">
        <f>X20</f>
        <v>80</v>
      </c>
      <c r="Y21" s="7">
        <f t="shared" si="10"/>
        <v>16</v>
      </c>
      <c r="AA21" s="7">
        <v>99</v>
      </c>
      <c r="AB21" s="9">
        <f>AB20</f>
        <v>140</v>
      </c>
      <c r="AC21" s="7">
        <f t="shared" si="11"/>
        <v>32</v>
      </c>
      <c r="AE21" s="7">
        <v>142</v>
      </c>
      <c r="AF21" s="9">
        <f>AF20</f>
        <v>204</v>
      </c>
      <c r="AG21" s="7">
        <f aca="true" t="shared" si="12" ref="AG21:AG30">AG20</f>
        <v>48</v>
      </c>
      <c r="AI21" s="7">
        <v>185</v>
      </c>
      <c r="AK21" s="7">
        <f t="shared" si="9"/>
        <v>60</v>
      </c>
    </row>
    <row r="22" spans="1:37" ht="12.75">
      <c r="A22" s="7">
        <v>14</v>
      </c>
      <c r="B22" s="9">
        <v>20</v>
      </c>
      <c r="C22" s="7">
        <f aca="true" t="shared" si="13" ref="C22:C30">C21</f>
        <v>4</v>
      </c>
      <c r="E22" s="13">
        <f t="shared" si="8"/>
        <v>7</v>
      </c>
      <c r="F22" s="15">
        <v>58</v>
      </c>
      <c r="G22" s="17">
        <f t="shared" si="0"/>
        <v>464</v>
      </c>
      <c r="H22" s="29">
        <f t="shared" si="1"/>
        <v>38.667</v>
      </c>
      <c r="I22" s="18">
        <f t="shared" si="2"/>
        <v>39</v>
      </c>
      <c r="J22" s="14"/>
      <c r="K22" s="17">
        <f>K21+4</f>
        <v>56</v>
      </c>
      <c r="L22" s="15">
        <f t="shared" si="3"/>
        <v>163.338</v>
      </c>
      <c r="M22" s="18">
        <f t="shared" si="4"/>
        <v>163</v>
      </c>
      <c r="N22" s="14"/>
      <c r="O22" s="25" t="s">
        <v>26</v>
      </c>
      <c r="P22" s="23">
        <f>P17*14</f>
        <v>182</v>
      </c>
      <c r="Q22" s="27">
        <f>Q19/12</f>
        <v>5.333333333333333</v>
      </c>
      <c r="R22" s="27">
        <f>P22+Q22</f>
        <v>187.33333333333334</v>
      </c>
      <c r="S22" s="23"/>
      <c r="T22" s="23"/>
      <c r="U22" s="23"/>
      <c r="V22" s="23"/>
      <c r="W22" s="7">
        <v>57</v>
      </c>
      <c r="X22" s="9">
        <f>X21</f>
        <v>80</v>
      </c>
      <c r="Y22" s="7">
        <f t="shared" si="10"/>
        <v>16</v>
      </c>
      <c r="AA22" s="7">
        <v>100</v>
      </c>
      <c r="AB22" s="9">
        <v>144</v>
      </c>
      <c r="AC22" s="7">
        <f t="shared" si="11"/>
        <v>32</v>
      </c>
      <c r="AE22" s="7">
        <v>143</v>
      </c>
      <c r="AF22" s="9">
        <f>AF21</f>
        <v>204</v>
      </c>
      <c r="AG22" s="7">
        <f t="shared" si="12"/>
        <v>48</v>
      </c>
      <c r="AI22" s="7">
        <v>186</v>
      </c>
      <c r="AK22" s="7">
        <f t="shared" si="9"/>
        <v>60</v>
      </c>
    </row>
    <row r="23" spans="1:37" ht="12.75">
      <c r="A23" s="7">
        <v>15</v>
      </c>
      <c r="B23" s="9">
        <f>B22</f>
        <v>20</v>
      </c>
      <c r="C23" s="7">
        <f t="shared" si="13"/>
        <v>4</v>
      </c>
      <c r="E23" s="13">
        <f t="shared" si="8"/>
        <v>7.5</v>
      </c>
      <c r="F23" s="15">
        <v>62</v>
      </c>
      <c r="G23" s="17">
        <f t="shared" si="0"/>
        <v>496</v>
      </c>
      <c r="H23" s="29">
        <f t="shared" si="1"/>
        <v>41.333</v>
      </c>
      <c r="I23" s="18">
        <f t="shared" si="2"/>
        <v>41</v>
      </c>
      <c r="J23" s="14"/>
      <c r="K23" s="17">
        <f t="shared" si="7"/>
        <v>60</v>
      </c>
      <c r="L23" s="15">
        <f t="shared" si="3"/>
        <v>175.005</v>
      </c>
      <c r="M23" s="18">
        <f t="shared" si="4"/>
        <v>175</v>
      </c>
      <c r="W23" s="7">
        <v>58</v>
      </c>
      <c r="X23" s="9">
        <v>84</v>
      </c>
      <c r="Y23" s="7">
        <v>20</v>
      </c>
      <c r="AA23" s="7">
        <v>101</v>
      </c>
      <c r="AB23" s="9">
        <f>AB22</f>
        <v>144</v>
      </c>
      <c r="AC23" s="7">
        <f t="shared" si="11"/>
        <v>32</v>
      </c>
      <c r="AE23" s="7">
        <v>144</v>
      </c>
      <c r="AF23" s="9">
        <v>208</v>
      </c>
      <c r="AG23" s="7">
        <f t="shared" si="12"/>
        <v>48</v>
      </c>
      <c r="AI23" s="4">
        <v>187</v>
      </c>
      <c r="AK23" s="4">
        <v>64</v>
      </c>
    </row>
    <row r="24" spans="1:33" ht="12.75">
      <c r="A24" s="7">
        <v>16</v>
      </c>
      <c r="B24" s="9">
        <f>B23</f>
        <v>20</v>
      </c>
      <c r="C24" s="7">
        <f t="shared" si="13"/>
        <v>4</v>
      </c>
      <c r="E24" s="13">
        <f t="shared" si="8"/>
        <v>8</v>
      </c>
      <c r="F24" s="15">
        <v>66</v>
      </c>
      <c r="G24" s="17">
        <f t="shared" si="0"/>
        <v>528</v>
      </c>
      <c r="H24" s="29">
        <f t="shared" si="1"/>
        <v>44</v>
      </c>
      <c r="I24" s="18">
        <f t="shared" si="2"/>
        <v>44</v>
      </c>
      <c r="J24" s="14"/>
      <c r="K24" s="20">
        <f t="shared" si="7"/>
        <v>64</v>
      </c>
      <c r="L24" s="16">
        <f t="shared" si="3"/>
        <v>186.672</v>
      </c>
      <c r="M24" s="22">
        <f t="shared" si="4"/>
        <v>187</v>
      </c>
      <c r="W24" s="7">
        <v>59</v>
      </c>
      <c r="X24" s="9">
        <f>X23</f>
        <v>84</v>
      </c>
      <c r="Y24" s="7">
        <f>Y23</f>
        <v>20</v>
      </c>
      <c r="AA24" s="7">
        <v>102</v>
      </c>
      <c r="AB24" s="9">
        <f>AB23</f>
        <v>144</v>
      </c>
      <c r="AC24" s="7">
        <f t="shared" si="11"/>
        <v>32</v>
      </c>
      <c r="AE24" s="7">
        <v>145</v>
      </c>
      <c r="AF24" s="9">
        <f>AF23</f>
        <v>208</v>
      </c>
      <c r="AG24" s="7">
        <f t="shared" si="12"/>
        <v>48</v>
      </c>
    </row>
    <row r="25" spans="1:33" ht="12.75">
      <c r="A25" s="7">
        <v>17</v>
      </c>
      <c r="B25" s="9">
        <v>24</v>
      </c>
      <c r="C25" s="7">
        <f t="shared" si="13"/>
        <v>4</v>
      </c>
      <c r="E25" s="13">
        <f t="shared" si="8"/>
        <v>8.5</v>
      </c>
      <c r="F25" s="15">
        <v>71</v>
      </c>
      <c r="G25" s="17">
        <f t="shared" si="0"/>
        <v>568</v>
      </c>
      <c r="H25" s="29">
        <f t="shared" si="1"/>
        <v>47.333</v>
      </c>
      <c r="I25" s="18">
        <f t="shared" si="2"/>
        <v>47</v>
      </c>
      <c r="J25" s="14"/>
      <c r="W25" s="7">
        <v>60</v>
      </c>
      <c r="X25" s="9">
        <f>X24</f>
        <v>84</v>
      </c>
      <c r="Y25" s="7">
        <f aca="true" t="shared" si="14" ref="Y25:Y34">Y24</f>
        <v>20</v>
      </c>
      <c r="AA25" s="7">
        <v>103</v>
      </c>
      <c r="AB25" s="9">
        <v>148</v>
      </c>
      <c r="AC25" s="7">
        <f t="shared" si="11"/>
        <v>32</v>
      </c>
      <c r="AE25" s="7">
        <v>146</v>
      </c>
      <c r="AF25" s="9">
        <f>AF24</f>
        <v>208</v>
      </c>
      <c r="AG25" s="7">
        <f t="shared" si="12"/>
        <v>48</v>
      </c>
    </row>
    <row r="26" spans="1:33" ht="12.75">
      <c r="A26" s="7">
        <v>18</v>
      </c>
      <c r="B26" s="9">
        <f>B25</f>
        <v>24</v>
      </c>
      <c r="C26" s="7">
        <f t="shared" si="13"/>
        <v>4</v>
      </c>
      <c r="E26" s="13">
        <f t="shared" si="8"/>
        <v>9</v>
      </c>
      <c r="F26" s="15">
        <v>75</v>
      </c>
      <c r="G26" s="17">
        <f t="shared" si="0"/>
        <v>600</v>
      </c>
      <c r="H26" s="29">
        <f t="shared" si="1"/>
        <v>50</v>
      </c>
      <c r="I26" s="18">
        <f t="shared" si="2"/>
        <v>50</v>
      </c>
      <c r="J26" s="14"/>
      <c r="W26" s="7">
        <v>61</v>
      </c>
      <c r="X26" s="9">
        <v>88</v>
      </c>
      <c r="Y26" s="7">
        <f t="shared" si="14"/>
        <v>20</v>
      </c>
      <c r="AA26" s="7">
        <v>104</v>
      </c>
      <c r="AB26" s="9">
        <f>AB25</f>
        <v>148</v>
      </c>
      <c r="AC26" s="7">
        <f t="shared" si="11"/>
        <v>32</v>
      </c>
      <c r="AE26" s="7">
        <v>147</v>
      </c>
      <c r="AF26" s="9">
        <v>212</v>
      </c>
      <c r="AG26" s="7">
        <f t="shared" si="12"/>
        <v>48</v>
      </c>
    </row>
    <row r="27" spans="1:33" ht="12.75">
      <c r="A27" s="7">
        <v>19</v>
      </c>
      <c r="B27" s="9">
        <v>28</v>
      </c>
      <c r="C27" s="7">
        <f t="shared" si="13"/>
        <v>4</v>
      </c>
      <c r="E27" s="13">
        <f t="shared" si="8"/>
        <v>9.5</v>
      </c>
      <c r="F27" s="15">
        <v>79</v>
      </c>
      <c r="G27" s="17">
        <f t="shared" si="0"/>
        <v>632</v>
      </c>
      <c r="H27" s="29">
        <f t="shared" si="1"/>
        <v>52.667</v>
      </c>
      <c r="I27" s="18">
        <f t="shared" si="2"/>
        <v>53</v>
      </c>
      <c r="J27" s="14"/>
      <c r="W27" s="7">
        <v>62</v>
      </c>
      <c r="X27" s="9">
        <f>X26</f>
        <v>88</v>
      </c>
      <c r="Y27" s="7">
        <f t="shared" si="14"/>
        <v>20</v>
      </c>
      <c r="AA27" s="7">
        <v>105</v>
      </c>
      <c r="AB27" s="9">
        <v>152</v>
      </c>
      <c r="AC27" s="7">
        <v>36</v>
      </c>
      <c r="AE27" s="7">
        <v>148</v>
      </c>
      <c r="AF27" s="9">
        <f>AF26</f>
        <v>212</v>
      </c>
      <c r="AG27" s="7">
        <f t="shared" si="12"/>
        <v>48</v>
      </c>
    </row>
    <row r="28" spans="1:33" ht="12.75">
      <c r="A28" s="7">
        <v>20</v>
      </c>
      <c r="B28" s="9">
        <f>B27</f>
        <v>28</v>
      </c>
      <c r="C28" s="7">
        <f t="shared" si="13"/>
        <v>4</v>
      </c>
      <c r="E28" s="13">
        <f t="shared" si="8"/>
        <v>10</v>
      </c>
      <c r="F28" s="15">
        <v>83</v>
      </c>
      <c r="G28" s="17">
        <f t="shared" si="0"/>
        <v>664</v>
      </c>
      <c r="H28" s="29">
        <f t="shared" si="1"/>
        <v>55.333</v>
      </c>
      <c r="I28" s="18">
        <f t="shared" si="2"/>
        <v>55</v>
      </c>
      <c r="J28" s="14"/>
      <c r="W28" s="7">
        <v>63</v>
      </c>
      <c r="X28" s="9">
        <f>X27</f>
        <v>88</v>
      </c>
      <c r="Y28" s="7">
        <f t="shared" si="14"/>
        <v>20</v>
      </c>
      <c r="AA28" s="7">
        <v>106</v>
      </c>
      <c r="AB28" s="9">
        <f>AB27</f>
        <v>152</v>
      </c>
      <c r="AC28" s="7">
        <f>AC27</f>
        <v>36</v>
      </c>
      <c r="AE28" s="7">
        <v>149</v>
      </c>
      <c r="AF28" s="9">
        <v>216</v>
      </c>
      <c r="AG28" s="7">
        <f t="shared" si="12"/>
        <v>48</v>
      </c>
    </row>
    <row r="29" spans="1:33" ht="12.75">
      <c r="A29" s="7">
        <v>21</v>
      </c>
      <c r="B29" s="9">
        <f>B28</f>
        <v>28</v>
      </c>
      <c r="C29" s="7">
        <f t="shared" si="13"/>
        <v>4</v>
      </c>
      <c r="E29" s="13">
        <f t="shared" si="8"/>
        <v>10.5</v>
      </c>
      <c r="F29" s="15">
        <v>87</v>
      </c>
      <c r="G29" s="17">
        <f t="shared" si="0"/>
        <v>696</v>
      </c>
      <c r="H29" s="29">
        <f t="shared" si="1"/>
        <v>58</v>
      </c>
      <c r="I29" s="18">
        <f t="shared" si="2"/>
        <v>58</v>
      </c>
      <c r="J29" s="14"/>
      <c r="W29" s="7">
        <v>64</v>
      </c>
      <c r="X29" s="9">
        <v>92</v>
      </c>
      <c r="Y29" s="7">
        <f t="shared" si="14"/>
        <v>20</v>
      </c>
      <c r="AA29" s="7">
        <v>107</v>
      </c>
      <c r="AB29" s="9">
        <f>AB28</f>
        <v>152</v>
      </c>
      <c r="AC29" s="7">
        <f aca="true" t="shared" si="15" ref="AC29:AC38">AC28</f>
        <v>36</v>
      </c>
      <c r="AE29" s="7">
        <v>150</v>
      </c>
      <c r="AF29" s="9">
        <f>AF28</f>
        <v>216</v>
      </c>
      <c r="AG29" s="7">
        <f t="shared" si="12"/>
        <v>48</v>
      </c>
    </row>
    <row r="30" spans="1:33" ht="12.75">
      <c r="A30" s="7">
        <v>22</v>
      </c>
      <c r="B30" s="9">
        <v>32</v>
      </c>
      <c r="C30" s="7">
        <f t="shared" si="13"/>
        <v>4</v>
      </c>
      <c r="E30" s="13">
        <f t="shared" si="8"/>
        <v>11</v>
      </c>
      <c r="F30" s="15">
        <v>91</v>
      </c>
      <c r="G30" s="17">
        <f t="shared" si="0"/>
        <v>728</v>
      </c>
      <c r="H30" s="29">
        <f t="shared" si="1"/>
        <v>60.667</v>
      </c>
      <c r="I30" s="18">
        <f t="shared" si="2"/>
        <v>61</v>
      </c>
      <c r="J30" s="14"/>
      <c r="W30" s="7">
        <v>65</v>
      </c>
      <c r="X30" s="9">
        <f>X29</f>
        <v>92</v>
      </c>
      <c r="Y30" s="7">
        <f t="shared" si="14"/>
        <v>20</v>
      </c>
      <c r="AA30" s="7">
        <v>108</v>
      </c>
      <c r="AB30" s="9">
        <v>156</v>
      </c>
      <c r="AC30" s="7">
        <f t="shared" si="15"/>
        <v>36</v>
      </c>
      <c r="AE30" s="7">
        <v>151</v>
      </c>
      <c r="AF30" s="9">
        <f>AF29</f>
        <v>216</v>
      </c>
      <c r="AG30" s="7">
        <f t="shared" si="12"/>
        <v>48</v>
      </c>
    </row>
    <row r="31" spans="1:33" ht="12.75">
      <c r="A31" s="7">
        <v>23</v>
      </c>
      <c r="B31" s="9">
        <f>B30</f>
        <v>32</v>
      </c>
      <c r="C31" s="7">
        <v>8</v>
      </c>
      <c r="E31" s="13">
        <f t="shared" si="8"/>
        <v>11.5</v>
      </c>
      <c r="F31" s="15">
        <v>96</v>
      </c>
      <c r="G31" s="17">
        <f t="shared" si="0"/>
        <v>768</v>
      </c>
      <c r="H31" s="29">
        <f t="shared" si="1"/>
        <v>64</v>
      </c>
      <c r="I31" s="18">
        <f t="shared" si="2"/>
        <v>64</v>
      </c>
      <c r="J31" s="14"/>
      <c r="W31" s="7">
        <v>66</v>
      </c>
      <c r="X31" s="9">
        <f>X30</f>
        <v>92</v>
      </c>
      <c r="Y31" s="7">
        <f t="shared" si="14"/>
        <v>20</v>
      </c>
      <c r="AA31" s="7">
        <v>109</v>
      </c>
      <c r="AB31" s="9">
        <f>AB30</f>
        <v>156</v>
      </c>
      <c r="AC31" s="7">
        <f t="shared" si="15"/>
        <v>36</v>
      </c>
      <c r="AE31" s="7">
        <v>152</v>
      </c>
      <c r="AF31" s="9">
        <f>AF30</f>
        <v>216</v>
      </c>
      <c r="AG31" s="7">
        <v>52</v>
      </c>
    </row>
    <row r="32" spans="1:33" ht="12.75">
      <c r="A32" s="7">
        <v>24</v>
      </c>
      <c r="B32" s="9">
        <f>B31</f>
        <v>32</v>
      </c>
      <c r="C32" s="7">
        <f>C31</f>
        <v>8</v>
      </c>
      <c r="E32" s="13">
        <f t="shared" si="8"/>
        <v>12</v>
      </c>
      <c r="F32" s="15">
        <v>100</v>
      </c>
      <c r="G32" s="17">
        <f t="shared" si="0"/>
        <v>800</v>
      </c>
      <c r="H32" s="29">
        <f t="shared" si="1"/>
        <v>66.667</v>
      </c>
      <c r="I32" s="18">
        <f t="shared" si="2"/>
        <v>67</v>
      </c>
      <c r="J32" s="14"/>
      <c r="W32" s="7">
        <v>67</v>
      </c>
      <c r="X32" s="9">
        <v>96</v>
      </c>
      <c r="Y32" s="7">
        <f t="shared" si="14"/>
        <v>20</v>
      </c>
      <c r="AA32" s="7">
        <v>110</v>
      </c>
      <c r="AB32" s="9">
        <f>AB31</f>
        <v>156</v>
      </c>
      <c r="AC32" s="7">
        <f t="shared" si="15"/>
        <v>36</v>
      </c>
      <c r="AE32" s="7">
        <v>153</v>
      </c>
      <c r="AF32" s="9">
        <v>220</v>
      </c>
      <c r="AG32" s="7">
        <f>AG31</f>
        <v>52</v>
      </c>
    </row>
    <row r="33" spans="1:33" ht="12.75">
      <c r="A33" s="7">
        <v>25</v>
      </c>
      <c r="B33" s="9">
        <v>36</v>
      </c>
      <c r="C33" s="7">
        <f aca="true" t="shared" si="16" ref="C33:C42">C32</f>
        <v>8</v>
      </c>
      <c r="E33" s="13">
        <f t="shared" si="8"/>
        <v>12.5</v>
      </c>
      <c r="F33" s="15">
        <v>104</v>
      </c>
      <c r="G33" s="17">
        <f t="shared" si="0"/>
        <v>832</v>
      </c>
      <c r="H33" s="29">
        <f t="shared" si="1"/>
        <v>69.333</v>
      </c>
      <c r="I33" s="18">
        <f t="shared" si="2"/>
        <v>69</v>
      </c>
      <c r="J33" s="14"/>
      <c r="W33" s="7">
        <v>68</v>
      </c>
      <c r="X33" s="9">
        <f>X32</f>
        <v>96</v>
      </c>
      <c r="Y33" s="7">
        <f t="shared" si="14"/>
        <v>20</v>
      </c>
      <c r="AA33" s="7">
        <v>111</v>
      </c>
      <c r="AB33" s="9">
        <v>160</v>
      </c>
      <c r="AC33" s="7">
        <f t="shared" si="15"/>
        <v>36</v>
      </c>
      <c r="AE33" s="7">
        <v>154</v>
      </c>
      <c r="AF33" s="9">
        <f>AF32</f>
        <v>220</v>
      </c>
      <c r="AG33" s="7">
        <f aca="true" t="shared" si="17" ref="AG33:AG41">AG32</f>
        <v>52</v>
      </c>
    </row>
    <row r="34" spans="1:33" ht="12.75">
      <c r="A34" s="7">
        <v>26</v>
      </c>
      <c r="B34" s="9">
        <f>B33</f>
        <v>36</v>
      </c>
      <c r="C34" s="7">
        <f t="shared" si="16"/>
        <v>8</v>
      </c>
      <c r="E34" s="13">
        <f t="shared" si="8"/>
        <v>13</v>
      </c>
      <c r="F34" s="15">
        <v>108</v>
      </c>
      <c r="G34" s="17">
        <f t="shared" si="0"/>
        <v>864</v>
      </c>
      <c r="H34" s="29">
        <f t="shared" si="1"/>
        <v>72</v>
      </c>
      <c r="I34" s="18">
        <f t="shared" si="2"/>
        <v>72</v>
      </c>
      <c r="J34" s="14"/>
      <c r="W34" s="7">
        <v>69</v>
      </c>
      <c r="X34" s="9">
        <v>100</v>
      </c>
      <c r="Y34" s="7">
        <f t="shared" si="14"/>
        <v>20</v>
      </c>
      <c r="AA34" s="7">
        <v>112</v>
      </c>
      <c r="AB34" s="9">
        <f>AB33</f>
        <v>160</v>
      </c>
      <c r="AC34" s="7">
        <f t="shared" si="15"/>
        <v>36</v>
      </c>
      <c r="AE34" s="7">
        <v>155</v>
      </c>
      <c r="AF34" s="9">
        <v>224</v>
      </c>
      <c r="AG34" s="7">
        <f t="shared" si="17"/>
        <v>52</v>
      </c>
    </row>
    <row r="35" spans="1:33" ht="12.75">
      <c r="A35" s="7">
        <v>27</v>
      </c>
      <c r="B35" s="9">
        <f>B34</f>
        <v>36</v>
      </c>
      <c r="C35" s="7">
        <f t="shared" si="16"/>
        <v>8</v>
      </c>
      <c r="E35" s="13">
        <f t="shared" si="8"/>
        <v>13.5</v>
      </c>
      <c r="F35" s="15">
        <v>112</v>
      </c>
      <c r="G35" s="17">
        <f t="shared" si="0"/>
        <v>896</v>
      </c>
      <c r="H35" s="29">
        <f t="shared" si="1"/>
        <v>74.667</v>
      </c>
      <c r="I35" s="18">
        <f t="shared" si="2"/>
        <v>75</v>
      </c>
      <c r="J35" s="14"/>
      <c r="W35" s="7">
        <v>70</v>
      </c>
      <c r="X35" s="9">
        <f>X34</f>
        <v>100</v>
      </c>
      <c r="Y35" s="7">
        <v>24</v>
      </c>
      <c r="AA35" s="7">
        <v>113</v>
      </c>
      <c r="AB35" s="9">
        <v>164</v>
      </c>
      <c r="AC35" s="7">
        <f t="shared" si="15"/>
        <v>36</v>
      </c>
      <c r="AE35" s="7">
        <v>156</v>
      </c>
      <c r="AF35" s="9">
        <f>AF34</f>
        <v>224</v>
      </c>
      <c r="AG35" s="7">
        <f t="shared" si="17"/>
        <v>52</v>
      </c>
    </row>
    <row r="36" spans="1:33" ht="12.75">
      <c r="A36" s="7">
        <v>28</v>
      </c>
      <c r="B36" s="9">
        <v>40</v>
      </c>
      <c r="C36" s="7">
        <f t="shared" si="16"/>
        <v>8</v>
      </c>
      <c r="E36" s="13">
        <f t="shared" si="8"/>
        <v>14</v>
      </c>
      <c r="F36" s="15">
        <v>116</v>
      </c>
      <c r="G36" s="17">
        <f t="shared" si="0"/>
        <v>928</v>
      </c>
      <c r="H36" s="29">
        <f t="shared" si="1"/>
        <v>77.333</v>
      </c>
      <c r="I36" s="18">
        <f t="shared" si="2"/>
        <v>77</v>
      </c>
      <c r="J36" s="14"/>
      <c r="W36" s="7">
        <v>71</v>
      </c>
      <c r="X36" s="9">
        <f>X35</f>
        <v>100</v>
      </c>
      <c r="Y36" s="7">
        <f>Y35</f>
        <v>24</v>
      </c>
      <c r="AA36" s="7">
        <v>114</v>
      </c>
      <c r="AB36" s="9">
        <f>AB35</f>
        <v>164</v>
      </c>
      <c r="AC36" s="7">
        <f t="shared" si="15"/>
        <v>36</v>
      </c>
      <c r="AE36" s="7">
        <v>157</v>
      </c>
      <c r="AF36" s="9">
        <f>AF35</f>
        <v>224</v>
      </c>
      <c r="AG36" s="7">
        <f t="shared" si="17"/>
        <v>52</v>
      </c>
    </row>
    <row r="37" spans="1:33" ht="12.75">
      <c r="A37" s="7">
        <v>29</v>
      </c>
      <c r="B37" s="9">
        <f>B36</f>
        <v>40</v>
      </c>
      <c r="C37" s="7">
        <f t="shared" si="16"/>
        <v>8</v>
      </c>
      <c r="E37" s="13">
        <f t="shared" si="8"/>
        <v>14.5</v>
      </c>
      <c r="F37" s="15">
        <v>120</v>
      </c>
      <c r="G37" s="17">
        <f t="shared" si="0"/>
        <v>960</v>
      </c>
      <c r="H37" s="29">
        <f t="shared" si="1"/>
        <v>80</v>
      </c>
      <c r="I37" s="18">
        <f t="shared" si="2"/>
        <v>80</v>
      </c>
      <c r="J37" s="14"/>
      <c r="W37" s="7">
        <v>72</v>
      </c>
      <c r="X37" s="9">
        <v>104</v>
      </c>
      <c r="Y37" s="7">
        <f aca="true" t="shared" si="18" ref="Y37:Y46">Y36</f>
        <v>24</v>
      </c>
      <c r="AA37" s="7">
        <v>115</v>
      </c>
      <c r="AB37" s="9">
        <f>AB36</f>
        <v>164</v>
      </c>
      <c r="AC37" s="7">
        <f t="shared" si="15"/>
        <v>36</v>
      </c>
      <c r="AE37" s="7">
        <v>158</v>
      </c>
      <c r="AF37" s="9">
        <v>228</v>
      </c>
      <c r="AG37" s="7">
        <f t="shared" si="17"/>
        <v>52</v>
      </c>
    </row>
    <row r="38" spans="1:33" ht="12.75">
      <c r="A38" s="7">
        <v>30</v>
      </c>
      <c r="B38" s="9">
        <f>B37</f>
        <v>40</v>
      </c>
      <c r="C38" s="7">
        <f t="shared" si="16"/>
        <v>8</v>
      </c>
      <c r="E38" s="13">
        <f t="shared" si="8"/>
        <v>15</v>
      </c>
      <c r="F38" s="15">
        <v>125</v>
      </c>
      <c r="G38" s="17">
        <f t="shared" si="0"/>
        <v>1000</v>
      </c>
      <c r="H38" s="29">
        <f t="shared" si="1"/>
        <v>83.333</v>
      </c>
      <c r="I38" s="18">
        <f t="shared" si="2"/>
        <v>83</v>
      </c>
      <c r="J38" s="14"/>
      <c r="W38" s="7">
        <v>73</v>
      </c>
      <c r="X38" s="9">
        <f>X37</f>
        <v>104</v>
      </c>
      <c r="Y38" s="7">
        <f t="shared" si="18"/>
        <v>24</v>
      </c>
      <c r="AA38" s="7">
        <v>116</v>
      </c>
      <c r="AB38" s="9">
        <f>AB37</f>
        <v>164</v>
      </c>
      <c r="AC38" s="7">
        <f t="shared" si="15"/>
        <v>36</v>
      </c>
      <c r="AE38" s="7">
        <v>159</v>
      </c>
      <c r="AF38" s="9">
        <f>AF37</f>
        <v>228</v>
      </c>
      <c r="AG38" s="7">
        <f t="shared" si="17"/>
        <v>52</v>
      </c>
    </row>
    <row r="39" spans="1:33" ht="12.75">
      <c r="A39" s="7">
        <v>31</v>
      </c>
      <c r="B39" s="9">
        <v>44</v>
      </c>
      <c r="C39" s="7">
        <f t="shared" si="16"/>
        <v>8</v>
      </c>
      <c r="E39" s="13">
        <f t="shared" si="8"/>
        <v>15.5</v>
      </c>
      <c r="F39" s="15">
        <v>129</v>
      </c>
      <c r="G39" s="17">
        <f t="shared" si="0"/>
        <v>1032</v>
      </c>
      <c r="H39" s="29">
        <f t="shared" si="1"/>
        <v>86</v>
      </c>
      <c r="I39" s="18">
        <f t="shared" si="2"/>
        <v>86</v>
      </c>
      <c r="J39" s="14"/>
      <c r="W39" s="7">
        <v>74</v>
      </c>
      <c r="X39" s="9">
        <f>X38</f>
        <v>104</v>
      </c>
      <c r="Y39" s="7">
        <f t="shared" si="18"/>
        <v>24</v>
      </c>
      <c r="AA39" s="7">
        <v>117</v>
      </c>
      <c r="AB39" s="9">
        <v>168</v>
      </c>
      <c r="AC39" s="7">
        <v>40</v>
      </c>
      <c r="AE39" s="7">
        <v>160</v>
      </c>
      <c r="AF39" s="9">
        <f>AF38</f>
        <v>228</v>
      </c>
      <c r="AG39" s="7">
        <f t="shared" si="17"/>
        <v>52</v>
      </c>
    </row>
    <row r="40" spans="1:33" ht="12.75">
      <c r="A40" s="7">
        <v>32</v>
      </c>
      <c r="B40" s="9">
        <f>B39</f>
        <v>44</v>
      </c>
      <c r="C40" s="7">
        <f t="shared" si="16"/>
        <v>8</v>
      </c>
      <c r="E40" s="13">
        <f t="shared" si="8"/>
        <v>16</v>
      </c>
      <c r="F40" s="15">
        <v>133</v>
      </c>
      <c r="G40" s="17">
        <f t="shared" si="0"/>
        <v>1064</v>
      </c>
      <c r="H40" s="29">
        <f t="shared" si="1"/>
        <v>88.667</v>
      </c>
      <c r="I40" s="18">
        <f t="shared" si="2"/>
        <v>89</v>
      </c>
      <c r="J40" s="14"/>
      <c r="W40" s="7">
        <v>75</v>
      </c>
      <c r="X40" s="9">
        <v>108</v>
      </c>
      <c r="Y40" s="7">
        <f t="shared" si="18"/>
        <v>24</v>
      </c>
      <c r="AA40" s="7">
        <v>118</v>
      </c>
      <c r="AB40" s="9">
        <f>AB39</f>
        <v>168</v>
      </c>
      <c r="AC40" s="7">
        <f>AC39</f>
        <v>40</v>
      </c>
      <c r="AE40" s="7">
        <v>161</v>
      </c>
      <c r="AF40" s="4">
        <v>232</v>
      </c>
      <c r="AG40" s="7">
        <f t="shared" si="17"/>
        <v>52</v>
      </c>
    </row>
    <row r="41" spans="1:33" ht="12.75">
      <c r="A41" s="7">
        <v>33</v>
      </c>
      <c r="B41" s="9">
        <v>48</v>
      </c>
      <c r="C41" s="7">
        <f t="shared" si="16"/>
        <v>8</v>
      </c>
      <c r="E41" s="13">
        <f t="shared" si="8"/>
        <v>16.5</v>
      </c>
      <c r="F41" s="15">
        <v>137</v>
      </c>
      <c r="G41" s="17">
        <f t="shared" si="0"/>
        <v>1096</v>
      </c>
      <c r="H41" s="29">
        <f t="shared" si="1"/>
        <v>91.333</v>
      </c>
      <c r="I41" s="18">
        <f t="shared" si="2"/>
        <v>91</v>
      </c>
      <c r="J41" s="14"/>
      <c r="W41" s="7">
        <v>76</v>
      </c>
      <c r="X41" s="9">
        <f>X40</f>
        <v>108</v>
      </c>
      <c r="Y41" s="7">
        <f t="shared" si="18"/>
        <v>24</v>
      </c>
      <c r="AA41" s="7">
        <v>119</v>
      </c>
      <c r="AB41" s="9">
        <v>172</v>
      </c>
      <c r="AC41" s="7">
        <f aca="true" t="shared" si="19" ref="AC41:AC49">AC40</f>
        <v>40</v>
      </c>
      <c r="AE41" s="7">
        <v>162</v>
      </c>
      <c r="AF41" s="9"/>
      <c r="AG41" s="7">
        <f t="shared" si="17"/>
        <v>52</v>
      </c>
    </row>
    <row r="42" spans="1:33" ht="12.75">
      <c r="A42" s="7">
        <v>34</v>
      </c>
      <c r="B42" s="9">
        <f>B41</f>
        <v>48</v>
      </c>
      <c r="C42" s="7">
        <f t="shared" si="16"/>
        <v>8</v>
      </c>
      <c r="E42" s="13">
        <f t="shared" si="8"/>
        <v>17</v>
      </c>
      <c r="F42" s="15">
        <v>141</v>
      </c>
      <c r="G42" s="17">
        <f t="shared" si="0"/>
        <v>1128</v>
      </c>
      <c r="H42" s="29">
        <f t="shared" si="1"/>
        <v>94</v>
      </c>
      <c r="I42" s="18">
        <f t="shared" si="2"/>
        <v>94</v>
      </c>
      <c r="J42" s="14"/>
      <c r="W42" s="7">
        <v>77</v>
      </c>
      <c r="X42" s="9">
        <v>112</v>
      </c>
      <c r="Y42" s="7">
        <f t="shared" si="18"/>
        <v>24</v>
      </c>
      <c r="AA42" s="7">
        <v>120</v>
      </c>
      <c r="AB42" s="9">
        <f>AB41</f>
        <v>172</v>
      </c>
      <c r="AC42" s="7">
        <f t="shared" si="19"/>
        <v>40</v>
      </c>
      <c r="AE42" s="7">
        <v>163</v>
      </c>
      <c r="AF42" s="9"/>
      <c r="AG42" s="7">
        <v>56</v>
      </c>
    </row>
    <row r="43" spans="1:33" ht="12.75">
      <c r="A43" s="7">
        <v>35</v>
      </c>
      <c r="B43" s="9">
        <f>B42</f>
        <v>48</v>
      </c>
      <c r="C43" s="7">
        <v>12</v>
      </c>
      <c r="E43" s="13">
        <f t="shared" si="8"/>
        <v>17.5</v>
      </c>
      <c r="F43" s="15">
        <v>145</v>
      </c>
      <c r="G43" s="17">
        <f t="shared" si="0"/>
        <v>1160</v>
      </c>
      <c r="H43" s="29">
        <f t="shared" si="1"/>
        <v>96.667</v>
      </c>
      <c r="I43" s="18">
        <f t="shared" si="2"/>
        <v>97</v>
      </c>
      <c r="J43" s="14"/>
      <c r="W43" s="7">
        <v>78</v>
      </c>
      <c r="X43" s="9">
        <f>X42</f>
        <v>112</v>
      </c>
      <c r="Y43" s="7">
        <f t="shared" si="18"/>
        <v>24</v>
      </c>
      <c r="AA43" s="7">
        <v>121</v>
      </c>
      <c r="AB43" s="9">
        <f>AB42</f>
        <v>172</v>
      </c>
      <c r="AC43" s="7">
        <f t="shared" si="19"/>
        <v>40</v>
      </c>
      <c r="AE43" s="7">
        <v>164</v>
      </c>
      <c r="AF43" s="9"/>
      <c r="AG43" s="7">
        <f>AG42</f>
        <v>56</v>
      </c>
    </row>
    <row r="44" spans="1:33" ht="12.75">
      <c r="A44" s="7">
        <v>36</v>
      </c>
      <c r="B44" s="9">
        <v>52</v>
      </c>
      <c r="C44" s="7">
        <f>C43</f>
        <v>12</v>
      </c>
      <c r="E44" s="13">
        <f>E43+0.5</f>
        <v>18</v>
      </c>
      <c r="F44" s="15">
        <v>150</v>
      </c>
      <c r="G44" s="17">
        <f t="shared" si="0"/>
        <v>1200</v>
      </c>
      <c r="H44" s="29">
        <f t="shared" si="1"/>
        <v>100</v>
      </c>
      <c r="I44" s="18">
        <f t="shared" si="2"/>
        <v>100</v>
      </c>
      <c r="J44" s="14"/>
      <c r="W44" s="7">
        <v>79</v>
      </c>
      <c r="X44" s="9">
        <f>X43</f>
        <v>112</v>
      </c>
      <c r="Y44" s="7">
        <f t="shared" si="18"/>
        <v>24</v>
      </c>
      <c r="AA44" s="7">
        <v>122</v>
      </c>
      <c r="AB44" s="9">
        <v>176</v>
      </c>
      <c r="AC44" s="7">
        <f t="shared" si="19"/>
        <v>40</v>
      </c>
      <c r="AE44" s="7">
        <v>165</v>
      </c>
      <c r="AF44" s="9"/>
      <c r="AG44" s="7">
        <f aca="true" t="shared" si="20" ref="AG44:AG51">AG43</f>
        <v>56</v>
      </c>
    </row>
    <row r="45" spans="1:33" ht="12.75">
      <c r="A45" s="7">
        <v>37</v>
      </c>
      <c r="B45" s="9">
        <f>B44</f>
        <v>52</v>
      </c>
      <c r="C45" s="7">
        <f aca="true" t="shared" si="21" ref="C45:C51">C44</f>
        <v>12</v>
      </c>
      <c r="E45" s="13">
        <f aca="true" t="shared" si="22" ref="E45:E51">E44+0.5</f>
        <v>18.5</v>
      </c>
      <c r="F45" s="15">
        <v>154</v>
      </c>
      <c r="G45" s="17">
        <f t="shared" si="0"/>
        <v>1232</v>
      </c>
      <c r="H45" s="29">
        <f t="shared" si="1"/>
        <v>102.667</v>
      </c>
      <c r="I45" s="18">
        <f t="shared" si="2"/>
        <v>103</v>
      </c>
      <c r="J45" s="14"/>
      <c r="W45" s="7">
        <v>80</v>
      </c>
      <c r="X45" s="9">
        <v>116</v>
      </c>
      <c r="Y45" s="7">
        <f t="shared" si="18"/>
        <v>24</v>
      </c>
      <c r="AA45" s="7">
        <v>123</v>
      </c>
      <c r="AB45" s="9">
        <f>AB44</f>
        <v>176</v>
      </c>
      <c r="AC45" s="7">
        <f t="shared" si="19"/>
        <v>40</v>
      </c>
      <c r="AE45" s="7">
        <v>166</v>
      </c>
      <c r="AF45" s="9"/>
      <c r="AG45" s="7">
        <f t="shared" si="20"/>
        <v>56</v>
      </c>
    </row>
    <row r="46" spans="1:33" ht="12.75">
      <c r="A46" s="7">
        <v>38</v>
      </c>
      <c r="B46" s="9">
        <f>B45</f>
        <v>52</v>
      </c>
      <c r="C46" s="7">
        <f t="shared" si="21"/>
        <v>12</v>
      </c>
      <c r="E46" s="13">
        <f t="shared" si="22"/>
        <v>19</v>
      </c>
      <c r="F46" s="15">
        <v>158</v>
      </c>
      <c r="G46" s="17">
        <f t="shared" si="0"/>
        <v>1264</v>
      </c>
      <c r="H46" s="29">
        <f t="shared" si="1"/>
        <v>105.333</v>
      </c>
      <c r="I46" s="18">
        <f t="shared" si="2"/>
        <v>105</v>
      </c>
      <c r="J46" s="14"/>
      <c r="W46" s="7">
        <v>81</v>
      </c>
      <c r="X46" s="9">
        <f>X45</f>
        <v>116</v>
      </c>
      <c r="Y46" s="7">
        <f t="shared" si="18"/>
        <v>24</v>
      </c>
      <c r="AA46" s="7">
        <v>124</v>
      </c>
      <c r="AB46" s="9">
        <f>AB45</f>
        <v>176</v>
      </c>
      <c r="AC46" s="7">
        <f t="shared" si="19"/>
        <v>40</v>
      </c>
      <c r="AE46" s="7">
        <v>167</v>
      </c>
      <c r="AF46" s="9"/>
      <c r="AG46" s="7">
        <f t="shared" si="20"/>
        <v>56</v>
      </c>
    </row>
    <row r="47" spans="1:33" ht="12.75">
      <c r="A47" s="7">
        <v>39</v>
      </c>
      <c r="B47" s="9">
        <v>56</v>
      </c>
      <c r="C47" s="7">
        <f t="shared" si="21"/>
        <v>12</v>
      </c>
      <c r="E47" s="13">
        <f t="shared" si="22"/>
        <v>19.5</v>
      </c>
      <c r="F47" s="15">
        <v>162</v>
      </c>
      <c r="G47" s="17">
        <f t="shared" si="0"/>
        <v>1296</v>
      </c>
      <c r="H47" s="29">
        <f t="shared" si="1"/>
        <v>108</v>
      </c>
      <c r="I47" s="18">
        <f t="shared" si="2"/>
        <v>108</v>
      </c>
      <c r="J47" s="14"/>
      <c r="W47" s="7">
        <v>82</v>
      </c>
      <c r="X47" s="9">
        <f>X46</f>
        <v>116</v>
      </c>
      <c r="Y47" s="7">
        <v>28</v>
      </c>
      <c r="AA47" s="7">
        <v>125</v>
      </c>
      <c r="AB47" s="9">
        <v>180</v>
      </c>
      <c r="AC47" s="7">
        <f t="shared" si="19"/>
        <v>40</v>
      </c>
      <c r="AE47" s="7">
        <v>168</v>
      </c>
      <c r="AF47" s="9"/>
      <c r="AG47" s="7">
        <f t="shared" si="20"/>
        <v>56</v>
      </c>
    </row>
    <row r="48" spans="1:33" ht="12.75">
      <c r="A48" s="7">
        <v>40</v>
      </c>
      <c r="B48" s="9">
        <f>B47</f>
        <v>56</v>
      </c>
      <c r="C48" s="7">
        <f t="shared" si="21"/>
        <v>12</v>
      </c>
      <c r="E48" s="13">
        <f t="shared" si="22"/>
        <v>20</v>
      </c>
      <c r="F48" s="15">
        <v>166</v>
      </c>
      <c r="G48" s="17">
        <f t="shared" si="0"/>
        <v>1328</v>
      </c>
      <c r="H48" s="29">
        <f t="shared" si="1"/>
        <v>110.667</v>
      </c>
      <c r="I48" s="18">
        <f t="shared" si="2"/>
        <v>111</v>
      </c>
      <c r="J48" s="14"/>
      <c r="W48" s="7">
        <v>83</v>
      </c>
      <c r="X48" s="9">
        <v>120</v>
      </c>
      <c r="Y48" s="7">
        <f>Y47</f>
        <v>28</v>
      </c>
      <c r="AA48" s="7">
        <v>126</v>
      </c>
      <c r="AB48" s="9">
        <f>AB47</f>
        <v>180</v>
      </c>
      <c r="AC48" s="7">
        <f t="shared" si="19"/>
        <v>40</v>
      </c>
      <c r="AE48" s="7">
        <v>169</v>
      </c>
      <c r="AF48" s="9"/>
      <c r="AG48" s="7">
        <f t="shared" si="20"/>
        <v>56</v>
      </c>
    </row>
    <row r="49" spans="1:33" ht="12.75">
      <c r="A49" s="7">
        <v>41</v>
      </c>
      <c r="B49" s="9">
        <v>60</v>
      </c>
      <c r="C49" s="7">
        <f t="shared" si="21"/>
        <v>12</v>
      </c>
      <c r="E49" s="13">
        <f t="shared" si="22"/>
        <v>20.5</v>
      </c>
      <c r="F49" s="15">
        <v>170</v>
      </c>
      <c r="G49" s="17">
        <f t="shared" si="0"/>
        <v>1360</v>
      </c>
      <c r="H49" s="29">
        <f t="shared" si="1"/>
        <v>113.333</v>
      </c>
      <c r="I49" s="18">
        <f t="shared" si="2"/>
        <v>113</v>
      </c>
      <c r="J49" s="14"/>
      <c r="W49" s="7">
        <v>84</v>
      </c>
      <c r="X49" s="9">
        <f>X48</f>
        <v>120</v>
      </c>
      <c r="Y49" s="7">
        <f>Y48</f>
        <v>28</v>
      </c>
      <c r="AA49" s="7">
        <v>127</v>
      </c>
      <c r="AB49" s="9">
        <v>184</v>
      </c>
      <c r="AC49" s="7">
        <f t="shared" si="19"/>
        <v>40</v>
      </c>
      <c r="AE49" s="7">
        <v>170</v>
      </c>
      <c r="AF49" s="9"/>
      <c r="AG49" s="7">
        <f t="shared" si="20"/>
        <v>56</v>
      </c>
    </row>
    <row r="50" spans="1:33" ht="12.75">
      <c r="A50" s="7">
        <v>42</v>
      </c>
      <c r="B50" s="9">
        <f>B49</f>
        <v>60</v>
      </c>
      <c r="C50" s="7">
        <f t="shared" si="21"/>
        <v>12</v>
      </c>
      <c r="E50" s="13">
        <f t="shared" si="22"/>
        <v>21</v>
      </c>
      <c r="F50" s="15">
        <v>175</v>
      </c>
      <c r="G50" s="17">
        <f t="shared" si="0"/>
        <v>1400</v>
      </c>
      <c r="H50" s="29">
        <f t="shared" si="1"/>
        <v>116.667</v>
      </c>
      <c r="I50" s="18">
        <f t="shared" si="2"/>
        <v>117</v>
      </c>
      <c r="W50" s="7">
        <v>85</v>
      </c>
      <c r="X50" s="9">
        <f>X49</f>
        <v>120</v>
      </c>
      <c r="Y50" s="7">
        <f>Y49</f>
        <v>28</v>
      </c>
      <c r="AA50" s="7">
        <v>128</v>
      </c>
      <c r="AB50" s="9">
        <f>AB49</f>
        <v>184</v>
      </c>
      <c r="AC50" s="7">
        <v>44</v>
      </c>
      <c r="AE50" s="7">
        <v>171</v>
      </c>
      <c r="AF50" s="9"/>
      <c r="AG50" s="7">
        <f t="shared" si="20"/>
        <v>56</v>
      </c>
    </row>
    <row r="51" spans="1:33" ht="12.75">
      <c r="A51" s="4">
        <v>43</v>
      </c>
      <c r="B51" s="8">
        <f>B50</f>
        <v>60</v>
      </c>
      <c r="C51" s="4">
        <f t="shared" si="21"/>
        <v>12</v>
      </c>
      <c r="E51" s="13">
        <f t="shared" si="22"/>
        <v>21.5</v>
      </c>
      <c r="F51" s="15">
        <v>179</v>
      </c>
      <c r="G51" s="17">
        <f t="shared" si="0"/>
        <v>1432</v>
      </c>
      <c r="H51" s="29">
        <f t="shared" si="1"/>
        <v>119.333</v>
      </c>
      <c r="I51" s="18">
        <f t="shared" si="2"/>
        <v>119</v>
      </c>
      <c r="W51" s="4">
        <v>86</v>
      </c>
      <c r="X51" s="8">
        <v>124</v>
      </c>
      <c r="Y51" s="4">
        <f>Y50</f>
        <v>28</v>
      </c>
      <c r="AA51" s="4">
        <v>129</v>
      </c>
      <c r="AB51" s="8">
        <f>AB50</f>
        <v>184</v>
      </c>
      <c r="AC51" s="4">
        <f>AC50</f>
        <v>44</v>
      </c>
      <c r="AE51" s="4">
        <v>172</v>
      </c>
      <c r="AF51" s="8"/>
      <c r="AG51" s="4">
        <f t="shared" si="20"/>
        <v>56</v>
      </c>
    </row>
  </sheetData>
  <sheetProtection password="DE27" sheet="1" objects="1" scenarios="1"/>
  <printOptions/>
  <pageMargins left="0.33" right="0.31" top="0.7" bottom="0.58" header="0.42" footer="0.35"/>
  <pageSetup fitToHeight="1" fitToWidth="1" horizontalDpi="600" verticalDpi="600" orientation="landscape" paperSize="9" scale="78" r:id="rId2"/>
  <headerFooter alignWithMargins="0">
    <oddHeader>&amp;LSanctioneringstabel Bedienden</oddHeader>
    <oddFooter>&amp;L&amp;D&amp;R&amp;F /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6.8515625" style="0" customWidth="1"/>
    <col min="3" max="4" width="6.8515625" style="1" customWidth="1"/>
    <col min="5" max="5" width="1.421875" style="0" customWidth="1"/>
    <col min="6" max="6" width="10.28125" style="0" bestFit="1" customWidth="1"/>
    <col min="7" max="7" width="6.8515625" style="0" bestFit="1" customWidth="1"/>
    <col min="8" max="9" width="6.8515625" style="0" customWidth="1"/>
    <col min="10" max="10" width="1.421875" style="0" customWidth="1"/>
    <col min="11" max="11" width="10.28125" style="0" bestFit="1" customWidth="1"/>
    <col min="12" max="14" width="6.8515625" style="0" bestFit="1" customWidth="1"/>
    <col min="15" max="15" width="1.421875" style="0" customWidth="1"/>
    <col min="16" max="16" width="10.28125" style="0" bestFit="1" customWidth="1"/>
    <col min="17" max="19" width="6.8515625" style="0" bestFit="1" customWidth="1"/>
    <col min="20" max="20" width="1.421875" style="0" customWidth="1"/>
    <col min="21" max="21" width="10.28125" style="0" bestFit="1" customWidth="1"/>
    <col min="22" max="24" width="6.8515625" style="0" bestFit="1" customWidth="1"/>
    <col min="25" max="25" width="1.421875" style="0" customWidth="1"/>
    <col min="26" max="26" width="10.28125" style="0" bestFit="1" customWidth="1"/>
    <col min="27" max="29" width="6.8515625" style="0" bestFit="1" customWidth="1"/>
    <col min="30" max="30" width="1.421875" style="0" customWidth="1"/>
  </cols>
  <sheetData>
    <row r="1" ht="18">
      <c r="A1" s="34" t="s">
        <v>63</v>
      </c>
    </row>
    <row r="3" spans="1:4" ht="12.75">
      <c r="A3" s="5" t="s">
        <v>0</v>
      </c>
      <c r="B3" s="6">
        <f>8*29</f>
        <v>232</v>
      </c>
      <c r="C3" s="6" t="s">
        <v>1</v>
      </c>
      <c r="D3" s="6" t="s">
        <v>1</v>
      </c>
    </row>
    <row r="4" spans="1:4" ht="12.75">
      <c r="A4" s="5" t="s">
        <v>6</v>
      </c>
      <c r="B4" s="6">
        <f>8*13</f>
        <v>104</v>
      </c>
      <c r="C4" s="6" t="s">
        <v>1</v>
      </c>
      <c r="D4" s="6" t="s">
        <v>1</v>
      </c>
    </row>
    <row r="5" spans="1:4" ht="12.75">
      <c r="A5" s="5" t="s">
        <v>60</v>
      </c>
      <c r="B5" s="6">
        <v>728</v>
      </c>
      <c r="C5" s="6" t="s">
        <v>1</v>
      </c>
      <c r="D5" s="6" t="s">
        <v>1</v>
      </c>
    </row>
    <row r="6" ht="12.75">
      <c r="B6" s="1"/>
    </row>
    <row r="7" spans="2:29" s="35" customFormat="1" ht="12">
      <c r="B7" s="36" t="s">
        <v>4</v>
      </c>
      <c r="C7" s="36" t="s">
        <v>4</v>
      </c>
      <c r="D7" s="36" t="s">
        <v>4</v>
      </c>
      <c r="G7" s="36" t="s">
        <v>4</v>
      </c>
      <c r="H7" s="36" t="s">
        <v>4</v>
      </c>
      <c r="I7" s="36" t="s">
        <v>4</v>
      </c>
      <c r="L7" s="36" t="s">
        <v>4</v>
      </c>
      <c r="M7" s="36" t="s">
        <v>4</v>
      </c>
      <c r="N7" s="36" t="s">
        <v>4</v>
      </c>
      <c r="Q7" s="36" t="s">
        <v>4</v>
      </c>
      <c r="R7" s="36" t="s">
        <v>4</v>
      </c>
      <c r="S7" s="36" t="s">
        <v>4</v>
      </c>
      <c r="V7" s="36" t="s">
        <v>4</v>
      </c>
      <c r="W7" s="36" t="s">
        <v>4</v>
      </c>
      <c r="X7" s="36" t="s">
        <v>4</v>
      </c>
      <c r="AA7" s="36" t="s">
        <v>4</v>
      </c>
      <c r="AB7" s="36" t="s">
        <v>4</v>
      </c>
      <c r="AC7" s="36" t="s">
        <v>4</v>
      </c>
    </row>
    <row r="8" spans="1:29" s="35" customFormat="1" ht="12">
      <c r="A8" s="37" t="s">
        <v>2</v>
      </c>
      <c r="B8" s="38" t="s">
        <v>5</v>
      </c>
      <c r="C8" s="38" t="s">
        <v>5</v>
      </c>
      <c r="D8" s="38" t="s">
        <v>5</v>
      </c>
      <c r="F8" s="37" t="s">
        <v>2</v>
      </c>
      <c r="G8" s="38" t="s">
        <v>5</v>
      </c>
      <c r="H8" s="38" t="s">
        <v>5</v>
      </c>
      <c r="I8" s="38" t="s">
        <v>5</v>
      </c>
      <c r="K8" s="37" t="s">
        <v>2</v>
      </c>
      <c r="L8" s="38" t="s">
        <v>5</v>
      </c>
      <c r="M8" s="38" t="s">
        <v>5</v>
      </c>
      <c r="N8" s="38" t="s">
        <v>5</v>
      </c>
      <c r="P8" s="37" t="s">
        <v>2</v>
      </c>
      <c r="Q8" s="38" t="s">
        <v>5</v>
      </c>
      <c r="R8" s="38" t="s">
        <v>5</v>
      </c>
      <c r="S8" s="38" t="s">
        <v>5</v>
      </c>
      <c r="U8" s="37" t="s">
        <v>2</v>
      </c>
      <c r="V8" s="38" t="s">
        <v>5</v>
      </c>
      <c r="W8" s="38" t="s">
        <v>5</v>
      </c>
      <c r="X8" s="38" t="s">
        <v>5</v>
      </c>
      <c r="Z8" s="37" t="s">
        <v>2</v>
      </c>
      <c r="AA8" s="38" t="s">
        <v>5</v>
      </c>
      <c r="AB8" s="38" t="s">
        <v>5</v>
      </c>
      <c r="AC8" s="38" t="s">
        <v>5</v>
      </c>
    </row>
    <row r="9" spans="1:29" s="35" customFormat="1" ht="12">
      <c r="A9" s="39" t="s">
        <v>3</v>
      </c>
      <c r="B9" s="40" t="s">
        <v>7</v>
      </c>
      <c r="C9" s="40" t="s">
        <v>8</v>
      </c>
      <c r="D9" s="40" t="s">
        <v>61</v>
      </c>
      <c r="F9" s="39" t="s">
        <v>3</v>
      </c>
      <c r="G9" s="40" t="s">
        <v>7</v>
      </c>
      <c r="H9" s="40" t="s">
        <v>8</v>
      </c>
      <c r="I9" s="40" t="s">
        <v>61</v>
      </c>
      <c r="K9" s="39" t="s">
        <v>3</v>
      </c>
      <c r="L9" s="40" t="s">
        <v>7</v>
      </c>
      <c r="M9" s="40" t="s">
        <v>8</v>
      </c>
      <c r="N9" s="40" t="s">
        <v>61</v>
      </c>
      <c r="P9" s="39" t="s">
        <v>3</v>
      </c>
      <c r="Q9" s="40" t="s">
        <v>7</v>
      </c>
      <c r="R9" s="40" t="s">
        <v>8</v>
      </c>
      <c r="S9" s="40" t="s">
        <v>61</v>
      </c>
      <c r="U9" s="39" t="s">
        <v>3</v>
      </c>
      <c r="V9" s="40" t="s">
        <v>7</v>
      </c>
      <c r="W9" s="40" t="s">
        <v>8</v>
      </c>
      <c r="X9" s="40" t="s">
        <v>61</v>
      </c>
      <c r="Z9" s="39" t="s">
        <v>3</v>
      </c>
      <c r="AA9" s="40" t="s">
        <v>7</v>
      </c>
      <c r="AB9" s="40" t="s">
        <v>8</v>
      </c>
      <c r="AC9" s="40" t="s">
        <v>61</v>
      </c>
    </row>
    <row r="10" spans="1:29" s="35" customFormat="1" ht="12">
      <c r="A10" s="36">
        <v>1</v>
      </c>
      <c r="B10" s="38"/>
      <c r="C10" s="38"/>
      <c r="D10" s="38">
        <v>4</v>
      </c>
      <c r="F10" s="38">
        <v>46</v>
      </c>
      <c r="G10" s="38">
        <v>44</v>
      </c>
      <c r="H10" s="38">
        <v>16</v>
      </c>
      <c r="I10" s="38">
        <v>136</v>
      </c>
      <c r="K10" s="38">
        <v>91</v>
      </c>
      <c r="L10" s="38">
        <v>92</v>
      </c>
      <c r="M10" s="38">
        <v>36</v>
      </c>
      <c r="N10" s="38">
        <v>272</v>
      </c>
      <c r="P10" s="38">
        <v>136</v>
      </c>
      <c r="Q10" s="38">
        <v>136</v>
      </c>
      <c r="R10" s="38">
        <v>56</v>
      </c>
      <c r="S10" s="38">
        <v>408</v>
      </c>
      <c r="U10" s="38">
        <v>181</v>
      </c>
      <c r="V10" s="38">
        <v>180</v>
      </c>
      <c r="W10" s="38">
        <v>76</v>
      </c>
      <c r="X10" s="38">
        <v>540</v>
      </c>
      <c r="Z10" s="36">
        <v>226</v>
      </c>
      <c r="AA10" s="36">
        <v>228</v>
      </c>
      <c r="AB10" s="36">
        <v>96</v>
      </c>
      <c r="AC10" s="36">
        <v>676</v>
      </c>
    </row>
    <row r="11" spans="1:29" s="35" customFormat="1" ht="12">
      <c r="A11" s="38">
        <v>2</v>
      </c>
      <c r="B11" s="38"/>
      <c r="C11" s="38"/>
      <c r="D11" s="38"/>
      <c r="F11" s="38">
        <v>47</v>
      </c>
      <c r="G11" s="38">
        <v>44</v>
      </c>
      <c r="H11" s="38">
        <v>20</v>
      </c>
      <c r="I11" s="38">
        <v>140</v>
      </c>
      <c r="K11" s="38">
        <v>92</v>
      </c>
      <c r="L11" s="38">
        <v>92</v>
      </c>
      <c r="M11" s="38">
        <v>36</v>
      </c>
      <c r="N11" s="38">
        <v>276</v>
      </c>
      <c r="P11" s="38">
        <v>137</v>
      </c>
      <c r="Q11" s="38">
        <v>136</v>
      </c>
      <c r="R11" s="38">
        <v>56</v>
      </c>
      <c r="S11" s="38">
        <v>408</v>
      </c>
      <c r="U11" s="38">
        <v>182</v>
      </c>
      <c r="V11" s="38">
        <v>184</v>
      </c>
      <c r="W11" s="38">
        <v>76</v>
      </c>
      <c r="X11" s="38">
        <v>544</v>
      </c>
      <c r="Z11" s="38">
        <v>227</v>
      </c>
      <c r="AA11" s="38">
        <v>228</v>
      </c>
      <c r="AB11" s="38">
        <v>96</v>
      </c>
      <c r="AC11" s="38">
        <v>680</v>
      </c>
    </row>
    <row r="12" spans="1:29" s="35" customFormat="1" ht="12">
      <c r="A12" s="38">
        <v>3</v>
      </c>
      <c r="B12" s="38"/>
      <c r="C12" s="38"/>
      <c r="D12" s="38">
        <v>4</v>
      </c>
      <c r="F12" s="38">
        <v>48</v>
      </c>
      <c r="G12" s="38">
        <v>48</v>
      </c>
      <c r="H12" s="38">
        <v>20</v>
      </c>
      <c r="I12" s="38">
        <v>144</v>
      </c>
      <c r="K12" s="38">
        <v>93</v>
      </c>
      <c r="L12" s="38">
        <v>92</v>
      </c>
      <c r="M12" s="38">
        <v>40</v>
      </c>
      <c r="N12" s="38">
        <v>280</v>
      </c>
      <c r="P12" s="38">
        <v>138</v>
      </c>
      <c r="Q12" s="38">
        <v>136</v>
      </c>
      <c r="R12" s="38">
        <v>56</v>
      </c>
      <c r="S12" s="38">
        <v>412</v>
      </c>
      <c r="U12" s="38">
        <v>183</v>
      </c>
      <c r="V12" s="38">
        <v>184</v>
      </c>
      <c r="W12" s="38">
        <v>76</v>
      </c>
      <c r="X12" s="38">
        <v>548</v>
      </c>
      <c r="Z12" s="38">
        <v>228</v>
      </c>
      <c r="AA12" s="38">
        <v>228</v>
      </c>
      <c r="AB12" s="38">
        <v>96</v>
      </c>
      <c r="AC12" s="38">
        <v>684</v>
      </c>
    </row>
    <row r="13" spans="1:29" s="35" customFormat="1" ht="12">
      <c r="A13" s="38">
        <v>4</v>
      </c>
      <c r="B13" s="38">
        <v>4</v>
      </c>
      <c r="C13" s="38"/>
      <c r="D13" s="38">
        <v>12</v>
      </c>
      <c r="F13" s="38">
        <v>49</v>
      </c>
      <c r="G13" s="38">
        <v>48</v>
      </c>
      <c r="H13" s="38">
        <v>20</v>
      </c>
      <c r="I13" s="38">
        <v>148</v>
      </c>
      <c r="K13" s="38">
        <v>94</v>
      </c>
      <c r="L13" s="38">
        <v>92</v>
      </c>
      <c r="M13" s="38">
        <v>40</v>
      </c>
      <c r="N13" s="38">
        <v>280</v>
      </c>
      <c r="P13" s="38">
        <v>139</v>
      </c>
      <c r="Q13" s="38">
        <v>140</v>
      </c>
      <c r="R13" s="38">
        <v>56</v>
      </c>
      <c r="S13" s="38">
        <v>416</v>
      </c>
      <c r="U13" s="38">
        <v>184</v>
      </c>
      <c r="V13" s="38">
        <v>184</v>
      </c>
      <c r="W13" s="38">
        <v>76</v>
      </c>
      <c r="X13" s="38">
        <v>552</v>
      </c>
      <c r="Z13" s="38">
        <v>229</v>
      </c>
      <c r="AA13" s="38">
        <v>228</v>
      </c>
      <c r="AB13" s="38">
        <v>96</v>
      </c>
      <c r="AC13" s="38">
        <v>684</v>
      </c>
    </row>
    <row r="14" spans="1:29" s="35" customFormat="1" ht="12">
      <c r="A14" s="38">
        <v>5</v>
      </c>
      <c r="B14" s="38">
        <v>4</v>
      </c>
      <c r="C14" s="38"/>
      <c r="D14" s="38">
        <v>16</v>
      </c>
      <c r="F14" s="38">
        <v>50</v>
      </c>
      <c r="G14" s="38">
        <v>48</v>
      </c>
      <c r="H14" s="38">
        <v>20</v>
      </c>
      <c r="I14" s="38">
        <v>148</v>
      </c>
      <c r="K14" s="38">
        <v>95</v>
      </c>
      <c r="L14" s="38">
        <v>96</v>
      </c>
      <c r="M14" s="38">
        <v>40</v>
      </c>
      <c r="N14" s="38">
        <v>284</v>
      </c>
      <c r="P14" s="38">
        <v>140</v>
      </c>
      <c r="Q14" s="38">
        <v>140</v>
      </c>
      <c r="R14" s="38">
        <v>60</v>
      </c>
      <c r="S14" s="38">
        <v>420</v>
      </c>
      <c r="U14" s="38">
        <v>185</v>
      </c>
      <c r="V14" s="38">
        <v>184</v>
      </c>
      <c r="W14" s="38">
        <v>76</v>
      </c>
      <c r="X14" s="38">
        <v>552</v>
      </c>
      <c r="Z14" s="38">
        <v>230</v>
      </c>
      <c r="AA14" s="40">
        <v>232</v>
      </c>
      <c r="AB14" s="38">
        <v>96</v>
      </c>
      <c r="AC14" s="38">
        <v>688</v>
      </c>
    </row>
    <row r="15" spans="1:29" s="35" customFormat="1" ht="12">
      <c r="A15" s="38">
        <v>6</v>
      </c>
      <c r="B15" s="38">
        <v>4</v>
      </c>
      <c r="C15" s="38"/>
      <c r="D15" s="38">
        <v>16</v>
      </c>
      <c r="F15" s="38">
        <v>51</v>
      </c>
      <c r="G15" s="38">
        <v>48</v>
      </c>
      <c r="H15" s="38">
        <v>20</v>
      </c>
      <c r="I15" s="38">
        <v>152</v>
      </c>
      <c r="K15" s="38">
        <v>96</v>
      </c>
      <c r="L15" s="38">
        <v>96</v>
      </c>
      <c r="M15" s="38">
        <v>40</v>
      </c>
      <c r="N15" s="38">
        <v>288</v>
      </c>
      <c r="P15" s="38">
        <v>141</v>
      </c>
      <c r="Q15" s="38">
        <v>140</v>
      </c>
      <c r="R15" s="38">
        <v>60</v>
      </c>
      <c r="S15" s="38">
        <v>420</v>
      </c>
      <c r="U15" s="38">
        <v>186</v>
      </c>
      <c r="V15" s="38">
        <v>188</v>
      </c>
      <c r="W15" s="38">
        <v>76</v>
      </c>
      <c r="X15" s="38">
        <v>556</v>
      </c>
      <c r="Z15" s="38">
        <v>231</v>
      </c>
      <c r="AA15" s="38"/>
      <c r="AB15" s="38">
        <v>96</v>
      </c>
      <c r="AC15" s="38">
        <v>692</v>
      </c>
    </row>
    <row r="16" spans="1:29" s="35" customFormat="1" ht="12">
      <c r="A16" s="38">
        <v>7</v>
      </c>
      <c r="B16" s="38">
        <v>4</v>
      </c>
      <c r="C16" s="38"/>
      <c r="D16" s="38">
        <v>20</v>
      </c>
      <c r="F16" s="38">
        <v>52</v>
      </c>
      <c r="G16" s="38">
        <v>52</v>
      </c>
      <c r="H16" s="38">
        <v>20</v>
      </c>
      <c r="I16" s="38">
        <v>156</v>
      </c>
      <c r="K16" s="38">
        <v>97</v>
      </c>
      <c r="L16" s="38">
        <v>96</v>
      </c>
      <c r="M16" s="38">
        <v>40</v>
      </c>
      <c r="N16" s="38">
        <v>292</v>
      </c>
      <c r="P16" s="38">
        <v>142</v>
      </c>
      <c r="Q16" s="38">
        <v>140</v>
      </c>
      <c r="R16" s="38">
        <v>60</v>
      </c>
      <c r="S16" s="38">
        <v>424</v>
      </c>
      <c r="U16" s="38">
        <v>187</v>
      </c>
      <c r="V16" s="38">
        <v>188</v>
      </c>
      <c r="W16" s="38">
        <v>80</v>
      </c>
      <c r="X16" s="38">
        <v>560</v>
      </c>
      <c r="Z16" s="38">
        <v>232</v>
      </c>
      <c r="AA16" s="38"/>
      <c r="AB16" s="38">
        <v>96</v>
      </c>
      <c r="AC16" s="38">
        <v>696</v>
      </c>
    </row>
    <row r="17" spans="1:29" s="35" customFormat="1" ht="12">
      <c r="A17" s="38">
        <v>8</v>
      </c>
      <c r="B17" s="38">
        <v>8</v>
      </c>
      <c r="C17" s="38"/>
      <c r="D17" s="38">
        <v>24</v>
      </c>
      <c r="F17" s="38">
        <v>53</v>
      </c>
      <c r="G17" s="38">
        <v>52</v>
      </c>
      <c r="H17" s="38">
        <v>20</v>
      </c>
      <c r="I17" s="38">
        <v>160</v>
      </c>
      <c r="K17" s="38">
        <v>98</v>
      </c>
      <c r="L17" s="38">
        <v>96</v>
      </c>
      <c r="M17" s="38">
        <v>40</v>
      </c>
      <c r="N17" s="38">
        <v>292</v>
      </c>
      <c r="P17" s="38">
        <v>143</v>
      </c>
      <c r="Q17" s="38">
        <v>144</v>
      </c>
      <c r="R17" s="38">
        <v>60</v>
      </c>
      <c r="S17" s="38">
        <v>428</v>
      </c>
      <c r="U17" s="38">
        <v>188</v>
      </c>
      <c r="V17" s="38">
        <v>188</v>
      </c>
      <c r="W17" s="38">
        <v>80</v>
      </c>
      <c r="X17" s="38">
        <v>564</v>
      </c>
      <c r="Z17" s="38">
        <v>233</v>
      </c>
      <c r="AA17" s="38"/>
      <c r="AB17" s="38">
        <v>100</v>
      </c>
      <c r="AC17" s="38">
        <v>696</v>
      </c>
    </row>
    <row r="18" spans="1:29" s="35" customFormat="1" ht="12">
      <c r="A18" s="38">
        <v>9</v>
      </c>
      <c r="B18" s="38">
        <v>8</v>
      </c>
      <c r="C18" s="38">
        <v>4</v>
      </c>
      <c r="D18" s="38">
        <v>28</v>
      </c>
      <c r="F18" s="38">
        <v>54</v>
      </c>
      <c r="G18" s="38">
        <v>52</v>
      </c>
      <c r="H18" s="38">
        <v>20</v>
      </c>
      <c r="I18" s="38">
        <v>160</v>
      </c>
      <c r="K18" s="38">
        <v>99</v>
      </c>
      <c r="L18" s="38">
        <v>100</v>
      </c>
      <c r="M18" s="38">
        <v>40</v>
      </c>
      <c r="N18" s="38">
        <v>296</v>
      </c>
      <c r="P18" s="38">
        <v>144</v>
      </c>
      <c r="Q18" s="38">
        <v>144</v>
      </c>
      <c r="R18" s="38">
        <v>60</v>
      </c>
      <c r="S18" s="38">
        <v>432</v>
      </c>
      <c r="U18" s="38">
        <v>189</v>
      </c>
      <c r="V18" s="38">
        <v>188</v>
      </c>
      <c r="W18" s="38">
        <v>80</v>
      </c>
      <c r="X18" s="38">
        <v>564</v>
      </c>
      <c r="Z18" s="38">
        <v>234</v>
      </c>
      <c r="AA18" s="38"/>
      <c r="AB18" s="38">
        <v>100</v>
      </c>
      <c r="AC18" s="38">
        <v>700</v>
      </c>
    </row>
    <row r="19" spans="1:29" s="35" customFormat="1" ht="12">
      <c r="A19" s="38">
        <v>10</v>
      </c>
      <c r="B19" s="38">
        <v>8</v>
      </c>
      <c r="C19" s="38">
        <v>4</v>
      </c>
      <c r="D19" s="38">
        <v>28</v>
      </c>
      <c r="F19" s="38">
        <v>55</v>
      </c>
      <c r="G19" s="38">
        <v>52</v>
      </c>
      <c r="H19" s="38">
        <v>20</v>
      </c>
      <c r="I19" s="38">
        <v>164</v>
      </c>
      <c r="K19" s="38">
        <v>100</v>
      </c>
      <c r="L19" s="38">
        <v>100</v>
      </c>
      <c r="M19" s="38">
        <v>40</v>
      </c>
      <c r="N19" s="38">
        <v>300</v>
      </c>
      <c r="P19" s="38">
        <v>145</v>
      </c>
      <c r="Q19" s="38">
        <v>144</v>
      </c>
      <c r="R19" s="38">
        <v>60</v>
      </c>
      <c r="S19" s="38">
        <v>432</v>
      </c>
      <c r="U19" s="38">
        <v>190</v>
      </c>
      <c r="V19" s="38">
        <v>192</v>
      </c>
      <c r="W19" s="38">
        <v>80</v>
      </c>
      <c r="X19" s="38">
        <v>568</v>
      </c>
      <c r="Z19" s="38">
        <v>235</v>
      </c>
      <c r="AA19" s="38"/>
      <c r="AB19" s="38">
        <v>100</v>
      </c>
      <c r="AC19" s="38">
        <v>704</v>
      </c>
    </row>
    <row r="20" spans="1:29" s="35" customFormat="1" ht="12">
      <c r="A20" s="38">
        <v>11</v>
      </c>
      <c r="B20" s="38">
        <v>8</v>
      </c>
      <c r="C20" s="38">
        <v>4</v>
      </c>
      <c r="D20" s="38">
        <v>32</v>
      </c>
      <c r="F20" s="38">
        <v>56</v>
      </c>
      <c r="G20" s="38">
        <v>56</v>
      </c>
      <c r="H20" s="38">
        <v>24</v>
      </c>
      <c r="I20" s="38">
        <v>168</v>
      </c>
      <c r="K20" s="38">
        <v>101</v>
      </c>
      <c r="L20" s="38">
        <v>100</v>
      </c>
      <c r="M20" s="38">
        <v>40</v>
      </c>
      <c r="N20" s="38">
        <v>304</v>
      </c>
      <c r="P20" s="38">
        <v>146</v>
      </c>
      <c r="Q20" s="38">
        <v>144</v>
      </c>
      <c r="R20" s="38">
        <v>60</v>
      </c>
      <c r="S20" s="38">
        <v>436</v>
      </c>
      <c r="U20" s="38">
        <v>191</v>
      </c>
      <c r="V20" s="38">
        <v>192</v>
      </c>
      <c r="W20" s="38">
        <v>80</v>
      </c>
      <c r="X20" s="38">
        <v>572</v>
      </c>
      <c r="Z20" s="38">
        <v>236</v>
      </c>
      <c r="AA20" s="38"/>
      <c r="AB20" s="38">
        <v>100</v>
      </c>
      <c r="AC20" s="38">
        <v>708</v>
      </c>
    </row>
    <row r="21" spans="1:29" s="35" customFormat="1" ht="12">
      <c r="A21" s="38">
        <v>12</v>
      </c>
      <c r="B21" s="38">
        <v>12</v>
      </c>
      <c r="C21" s="38">
        <v>4</v>
      </c>
      <c r="D21" s="38">
        <v>36</v>
      </c>
      <c r="F21" s="38">
        <v>57</v>
      </c>
      <c r="G21" s="38">
        <v>56</v>
      </c>
      <c r="H21" s="38">
        <v>24</v>
      </c>
      <c r="I21" s="38">
        <v>172</v>
      </c>
      <c r="K21" s="38">
        <v>102</v>
      </c>
      <c r="L21" s="38">
        <v>100</v>
      </c>
      <c r="M21" s="38">
        <v>40</v>
      </c>
      <c r="N21" s="38">
        <v>304</v>
      </c>
      <c r="P21" s="38">
        <v>147</v>
      </c>
      <c r="Q21" s="38">
        <v>148</v>
      </c>
      <c r="R21" s="38">
        <v>60</v>
      </c>
      <c r="S21" s="38">
        <v>440</v>
      </c>
      <c r="U21" s="38">
        <v>192</v>
      </c>
      <c r="V21" s="38">
        <v>192</v>
      </c>
      <c r="W21" s="38">
        <v>80</v>
      </c>
      <c r="X21" s="38">
        <v>576</v>
      </c>
      <c r="Z21" s="38">
        <v>237</v>
      </c>
      <c r="AA21" s="38"/>
      <c r="AB21" s="38">
        <v>100</v>
      </c>
      <c r="AC21" s="38">
        <v>708</v>
      </c>
    </row>
    <row r="22" spans="1:29" s="35" customFormat="1" ht="12">
      <c r="A22" s="38">
        <v>13</v>
      </c>
      <c r="B22" s="38">
        <v>12</v>
      </c>
      <c r="C22" s="38">
        <v>4</v>
      </c>
      <c r="D22" s="38">
        <v>40</v>
      </c>
      <c r="F22" s="38">
        <v>58</v>
      </c>
      <c r="G22" s="38">
        <v>56</v>
      </c>
      <c r="H22" s="38">
        <v>24</v>
      </c>
      <c r="I22" s="38">
        <v>172</v>
      </c>
      <c r="K22" s="38">
        <v>103</v>
      </c>
      <c r="L22" s="38">
        <v>104</v>
      </c>
      <c r="M22" s="38">
        <v>44</v>
      </c>
      <c r="N22" s="38">
        <v>308</v>
      </c>
      <c r="P22" s="38">
        <v>148</v>
      </c>
      <c r="Q22" s="38">
        <v>148</v>
      </c>
      <c r="R22" s="38">
        <v>60</v>
      </c>
      <c r="S22" s="38">
        <v>444</v>
      </c>
      <c r="U22" s="38">
        <v>193</v>
      </c>
      <c r="V22" s="38">
        <v>192</v>
      </c>
      <c r="W22" s="38">
        <v>80</v>
      </c>
      <c r="X22" s="38">
        <v>576</v>
      </c>
      <c r="Z22" s="38">
        <v>238</v>
      </c>
      <c r="AA22" s="38"/>
      <c r="AB22" s="38">
        <v>100</v>
      </c>
      <c r="AC22" s="38">
        <v>712</v>
      </c>
    </row>
    <row r="23" spans="1:29" s="35" customFormat="1" ht="12">
      <c r="A23" s="38">
        <v>14</v>
      </c>
      <c r="B23" s="38">
        <v>12</v>
      </c>
      <c r="C23" s="38">
        <v>4</v>
      </c>
      <c r="D23" s="38">
        <v>40</v>
      </c>
      <c r="F23" s="38">
        <v>59</v>
      </c>
      <c r="G23" s="38">
        <v>60</v>
      </c>
      <c r="H23" s="38">
        <v>24</v>
      </c>
      <c r="I23" s="38">
        <v>176</v>
      </c>
      <c r="K23" s="38">
        <v>104</v>
      </c>
      <c r="L23" s="38">
        <v>104</v>
      </c>
      <c r="M23" s="38">
        <v>44</v>
      </c>
      <c r="N23" s="38">
        <v>312</v>
      </c>
      <c r="P23" s="38">
        <v>149</v>
      </c>
      <c r="Q23" s="38">
        <v>148</v>
      </c>
      <c r="R23" s="38">
        <v>60</v>
      </c>
      <c r="S23" s="38">
        <v>444</v>
      </c>
      <c r="U23" s="38">
        <v>194</v>
      </c>
      <c r="V23" s="38">
        <v>196</v>
      </c>
      <c r="W23" s="38">
        <v>80</v>
      </c>
      <c r="X23" s="38">
        <v>580</v>
      </c>
      <c r="Z23" s="38">
        <v>239</v>
      </c>
      <c r="AA23" s="38"/>
      <c r="AB23" s="38">
        <v>100</v>
      </c>
      <c r="AC23" s="38">
        <v>716</v>
      </c>
    </row>
    <row r="24" spans="1:29" s="35" customFormat="1" ht="12">
      <c r="A24" s="38">
        <v>15</v>
      </c>
      <c r="B24" s="38">
        <v>12</v>
      </c>
      <c r="C24" s="38">
        <v>4</v>
      </c>
      <c r="D24" s="38">
        <v>44</v>
      </c>
      <c r="F24" s="38">
        <v>60</v>
      </c>
      <c r="G24" s="38">
        <v>60</v>
      </c>
      <c r="H24" s="38">
        <v>24</v>
      </c>
      <c r="I24" s="38">
        <v>180</v>
      </c>
      <c r="K24" s="38">
        <v>105</v>
      </c>
      <c r="L24" s="38">
        <v>104</v>
      </c>
      <c r="M24" s="38">
        <v>44</v>
      </c>
      <c r="N24" s="38">
        <v>328</v>
      </c>
      <c r="P24" s="38">
        <v>150</v>
      </c>
      <c r="Q24" s="38">
        <v>148</v>
      </c>
      <c r="R24" s="38">
        <v>64</v>
      </c>
      <c r="S24" s="38">
        <v>448</v>
      </c>
      <c r="U24" s="38">
        <v>195</v>
      </c>
      <c r="V24" s="38">
        <v>196</v>
      </c>
      <c r="W24" s="38">
        <v>80</v>
      </c>
      <c r="X24" s="38">
        <v>584</v>
      </c>
      <c r="Z24" s="38">
        <v>240</v>
      </c>
      <c r="AA24" s="38"/>
      <c r="AB24" s="38">
        <v>100</v>
      </c>
      <c r="AC24" s="38">
        <v>720</v>
      </c>
    </row>
    <row r="25" spans="1:29" s="35" customFormat="1" ht="12">
      <c r="A25" s="38">
        <v>16</v>
      </c>
      <c r="B25" s="38">
        <v>16</v>
      </c>
      <c r="C25" s="38">
        <v>4</v>
      </c>
      <c r="D25" s="38">
        <v>48</v>
      </c>
      <c r="F25" s="38">
        <v>61</v>
      </c>
      <c r="G25" s="38">
        <v>60</v>
      </c>
      <c r="H25" s="38">
        <v>24</v>
      </c>
      <c r="I25" s="38">
        <v>184</v>
      </c>
      <c r="K25" s="38">
        <v>106</v>
      </c>
      <c r="L25" s="38">
        <v>104</v>
      </c>
      <c r="M25" s="38">
        <v>44</v>
      </c>
      <c r="N25" s="38">
        <v>328</v>
      </c>
      <c r="P25" s="38">
        <v>151</v>
      </c>
      <c r="Q25" s="38">
        <v>152</v>
      </c>
      <c r="R25" s="38">
        <v>64</v>
      </c>
      <c r="S25" s="38">
        <v>452</v>
      </c>
      <c r="U25" s="38">
        <v>196</v>
      </c>
      <c r="V25" s="38">
        <v>196</v>
      </c>
      <c r="W25" s="38">
        <v>84</v>
      </c>
      <c r="X25" s="38">
        <v>588</v>
      </c>
      <c r="Z25" s="38">
        <v>241</v>
      </c>
      <c r="AA25" s="38"/>
      <c r="AB25" s="38">
        <v>100</v>
      </c>
      <c r="AC25" s="38">
        <v>720</v>
      </c>
    </row>
    <row r="26" spans="1:29" s="35" customFormat="1" ht="12">
      <c r="A26" s="38">
        <v>17</v>
      </c>
      <c r="B26" s="38">
        <v>16</v>
      </c>
      <c r="C26" s="38">
        <v>4</v>
      </c>
      <c r="D26" s="38">
        <v>52</v>
      </c>
      <c r="F26" s="38">
        <v>62</v>
      </c>
      <c r="G26" s="38">
        <v>60</v>
      </c>
      <c r="H26" s="38">
        <v>24</v>
      </c>
      <c r="I26" s="38">
        <v>184</v>
      </c>
      <c r="K26" s="38">
        <v>107</v>
      </c>
      <c r="L26" s="38">
        <v>108</v>
      </c>
      <c r="M26" s="38">
        <v>44</v>
      </c>
      <c r="N26" s="38">
        <v>320</v>
      </c>
      <c r="P26" s="38">
        <v>152</v>
      </c>
      <c r="Q26" s="38">
        <v>152</v>
      </c>
      <c r="R26" s="38">
        <v>64</v>
      </c>
      <c r="S26" s="38">
        <v>456</v>
      </c>
      <c r="U26" s="38">
        <v>197</v>
      </c>
      <c r="V26" s="38">
        <v>196</v>
      </c>
      <c r="W26" s="38">
        <v>84</v>
      </c>
      <c r="X26" s="38">
        <v>588</v>
      </c>
      <c r="Z26" s="38">
        <v>242</v>
      </c>
      <c r="AA26" s="38"/>
      <c r="AB26" s="38">
        <v>100</v>
      </c>
      <c r="AC26" s="38">
        <v>724</v>
      </c>
    </row>
    <row r="27" spans="1:29" s="35" customFormat="1" ht="12">
      <c r="A27" s="38">
        <v>18</v>
      </c>
      <c r="B27" s="38">
        <v>16</v>
      </c>
      <c r="C27" s="38">
        <v>4</v>
      </c>
      <c r="D27" s="38">
        <v>52</v>
      </c>
      <c r="F27" s="38">
        <v>63</v>
      </c>
      <c r="G27" s="38">
        <v>64</v>
      </c>
      <c r="H27" s="38">
        <v>24</v>
      </c>
      <c r="I27" s="38">
        <v>188</v>
      </c>
      <c r="K27" s="38">
        <v>108</v>
      </c>
      <c r="L27" s="38">
        <v>108</v>
      </c>
      <c r="M27" s="38">
        <v>44</v>
      </c>
      <c r="N27" s="38">
        <v>324</v>
      </c>
      <c r="P27" s="38">
        <v>153</v>
      </c>
      <c r="Q27" s="38">
        <v>152</v>
      </c>
      <c r="R27" s="38">
        <v>64</v>
      </c>
      <c r="S27" s="38">
        <v>456</v>
      </c>
      <c r="U27" s="38">
        <v>198</v>
      </c>
      <c r="V27" s="38">
        <v>200</v>
      </c>
      <c r="W27" s="38">
        <v>84</v>
      </c>
      <c r="X27" s="38">
        <v>592</v>
      </c>
      <c r="Z27" s="40">
        <v>243</v>
      </c>
      <c r="AA27" s="40"/>
      <c r="AB27" s="40">
        <v>104</v>
      </c>
      <c r="AC27" s="40">
        <v>728</v>
      </c>
    </row>
    <row r="28" spans="1:24" s="35" customFormat="1" ht="12">
      <c r="A28" s="38">
        <v>19</v>
      </c>
      <c r="B28" s="38">
        <v>16</v>
      </c>
      <c r="C28" s="38">
        <v>8</v>
      </c>
      <c r="D28" s="38">
        <v>56</v>
      </c>
      <c r="F28" s="38">
        <v>64</v>
      </c>
      <c r="G28" s="38">
        <v>64</v>
      </c>
      <c r="H28" s="38">
        <v>24</v>
      </c>
      <c r="I28" s="38">
        <v>192</v>
      </c>
      <c r="K28" s="38">
        <v>109</v>
      </c>
      <c r="L28" s="38">
        <v>108</v>
      </c>
      <c r="M28" s="38">
        <v>44</v>
      </c>
      <c r="N28" s="38">
        <v>328</v>
      </c>
      <c r="P28" s="38">
        <v>154</v>
      </c>
      <c r="Q28" s="38">
        <v>152</v>
      </c>
      <c r="R28" s="38">
        <v>64</v>
      </c>
      <c r="S28" s="38">
        <v>460</v>
      </c>
      <c r="U28" s="38">
        <v>199</v>
      </c>
      <c r="V28" s="38">
        <v>200</v>
      </c>
      <c r="W28" s="38">
        <v>84</v>
      </c>
      <c r="X28" s="38">
        <v>596</v>
      </c>
    </row>
    <row r="29" spans="1:24" s="35" customFormat="1" ht="12">
      <c r="A29" s="38">
        <v>20</v>
      </c>
      <c r="B29" s="38">
        <v>20</v>
      </c>
      <c r="C29" s="38">
        <v>8</v>
      </c>
      <c r="D29" s="38">
        <v>60</v>
      </c>
      <c r="F29" s="38">
        <v>65</v>
      </c>
      <c r="G29" s="38">
        <v>64</v>
      </c>
      <c r="H29" s="38">
        <v>28</v>
      </c>
      <c r="I29" s="38">
        <v>196</v>
      </c>
      <c r="K29" s="38">
        <v>110</v>
      </c>
      <c r="L29" s="38">
        <v>108</v>
      </c>
      <c r="M29" s="38">
        <v>44</v>
      </c>
      <c r="N29" s="38">
        <v>328</v>
      </c>
      <c r="P29" s="38">
        <v>155</v>
      </c>
      <c r="Q29" s="38">
        <v>156</v>
      </c>
      <c r="R29" s="38">
        <v>64</v>
      </c>
      <c r="S29" s="38">
        <v>464</v>
      </c>
      <c r="U29" s="38">
        <v>200</v>
      </c>
      <c r="V29" s="38">
        <v>200</v>
      </c>
      <c r="W29" s="38">
        <v>84</v>
      </c>
      <c r="X29" s="38">
        <v>600</v>
      </c>
    </row>
    <row r="30" spans="1:24" s="35" customFormat="1" ht="12">
      <c r="A30" s="38">
        <v>21</v>
      </c>
      <c r="B30" s="38">
        <v>20</v>
      </c>
      <c r="C30" s="38">
        <v>8</v>
      </c>
      <c r="D30" s="38">
        <v>64</v>
      </c>
      <c r="F30" s="38">
        <v>66</v>
      </c>
      <c r="G30" s="38">
        <v>64</v>
      </c>
      <c r="H30" s="38">
        <v>28</v>
      </c>
      <c r="I30" s="38">
        <v>196</v>
      </c>
      <c r="K30" s="38">
        <v>111</v>
      </c>
      <c r="L30" s="38">
        <v>112</v>
      </c>
      <c r="M30" s="38">
        <v>44</v>
      </c>
      <c r="N30" s="38">
        <v>332</v>
      </c>
      <c r="P30" s="38">
        <v>156</v>
      </c>
      <c r="Q30" s="38">
        <v>156</v>
      </c>
      <c r="R30" s="38">
        <v>64</v>
      </c>
      <c r="S30" s="38">
        <v>468</v>
      </c>
      <c r="U30" s="38">
        <v>201</v>
      </c>
      <c r="V30" s="38">
        <v>200</v>
      </c>
      <c r="W30" s="38">
        <v>84</v>
      </c>
      <c r="X30" s="38">
        <v>600</v>
      </c>
    </row>
    <row r="31" spans="1:24" s="35" customFormat="1" ht="12">
      <c r="A31" s="38">
        <v>22</v>
      </c>
      <c r="B31" s="38">
        <v>20</v>
      </c>
      <c r="C31" s="38">
        <v>8</v>
      </c>
      <c r="D31" s="38">
        <v>64</v>
      </c>
      <c r="F31" s="38">
        <v>67</v>
      </c>
      <c r="G31" s="38">
        <v>68</v>
      </c>
      <c r="H31" s="38">
        <v>28</v>
      </c>
      <c r="I31" s="38">
        <v>200</v>
      </c>
      <c r="K31" s="38">
        <v>112</v>
      </c>
      <c r="L31" s="38">
        <v>112</v>
      </c>
      <c r="M31" s="38">
        <v>48</v>
      </c>
      <c r="N31" s="38">
        <v>336</v>
      </c>
      <c r="P31" s="38">
        <v>157</v>
      </c>
      <c r="Q31" s="38">
        <v>156</v>
      </c>
      <c r="R31" s="38">
        <v>64</v>
      </c>
      <c r="S31" s="38">
        <v>468</v>
      </c>
      <c r="U31" s="38">
        <v>202</v>
      </c>
      <c r="V31" s="38">
        <v>204</v>
      </c>
      <c r="W31" s="38">
        <v>84</v>
      </c>
      <c r="X31" s="38">
        <v>604</v>
      </c>
    </row>
    <row r="32" spans="1:24" s="35" customFormat="1" ht="12">
      <c r="A32" s="38">
        <v>23</v>
      </c>
      <c r="B32" s="38">
        <v>20</v>
      </c>
      <c r="C32" s="38">
        <v>8</v>
      </c>
      <c r="D32" s="38">
        <v>68</v>
      </c>
      <c r="F32" s="38">
        <v>68</v>
      </c>
      <c r="G32" s="38">
        <v>68</v>
      </c>
      <c r="H32" s="38">
        <v>28</v>
      </c>
      <c r="I32" s="38">
        <v>204</v>
      </c>
      <c r="K32" s="38">
        <v>113</v>
      </c>
      <c r="L32" s="38">
        <v>112</v>
      </c>
      <c r="M32" s="38">
        <v>48</v>
      </c>
      <c r="N32" s="38">
        <v>340</v>
      </c>
      <c r="P32" s="38">
        <v>158</v>
      </c>
      <c r="Q32" s="38">
        <v>156</v>
      </c>
      <c r="R32" s="38">
        <v>64</v>
      </c>
      <c r="S32" s="38">
        <v>472</v>
      </c>
      <c r="U32" s="38">
        <v>203</v>
      </c>
      <c r="V32" s="38">
        <v>204</v>
      </c>
      <c r="W32" s="38">
        <v>84</v>
      </c>
      <c r="X32" s="38">
        <v>608</v>
      </c>
    </row>
    <row r="33" spans="1:24" s="35" customFormat="1" ht="12">
      <c r="A33" s="38">
        <v>24</v>
      </c>
      <c r="B33" s="38">
        <v>24</v>
      </c>
      <c r="C33" s="38">
        <v>8</v>
      </c>
      <c r="D33" s="38">
        <v>72</v>
      </c>
      <c r="F33" s="38">
        <v>69</v>
      </c>
      <c r="G33" s="38">
        <v>68</v>
      </c>
      <c r="H33" s="38">
        <v>28</v>
      </c>
      <c r="I33" s="38">
        <v>208</v>
      </c>
      <c r="K33" s="38">
        <v>114</v>
      </c>
      <c r="L33" s="38">
        <v>112</v>
      </c>
      <c r="M33" s="38">
        <v>48</v>
      </c>
      <c r="N33" s="38">
        <v>340</v>
      </c>
      <c r="P33" s="38">
        <v>159</v>
      </c>
      <c r="Q33" s="38">
        <v>160</v>
      </c>
      <c r="R33" s="38">
        <v>68</v>
      </c>
      <c r="S33" s="38">
        <v>476</v>
      </c>
      <c r="U33" s="38">
        <v>204</v>
      </c>
      <c r="V33" s="38">
        <v>204</v>
      </c>
      <c r="W33" s="38">
        <v>84</v>
      </c>
      <c r="X33" s="38">
        <v>612</v>
      </c>
    </row>
    <row r="34" spans="1:24" s="35" customFormat="1" ht="12">
      <c r="A34" s="38">
        <v>25</v>
      </c>
      <c r="B34" s="38">
        <v>24</v>
      </c>
      <c r="C34" s="38">
        <v>8</v>
      </c>
      <c r="D34" s="38">
        <v>76</v>
      </c>
      <c r="F34" s="38">
        <v>70</v>
      </c>
      <c r="G34" s="38">
        <v>68</v>
      </c>
      <c r="H34" s="38">
        <v>28</v>
      </c>
      <c r="I34" s="38">
        <v>208</v>
      </c>
      <c r="K34" s="38">
        <v>115</v>
      </c>
      <c r="L34" s="38">
        <v>116</v>
      </c>
      <c r="M34" s="38">
        <v>48</v>
      </c>
      <c r="N34" s="38">
        <v>344</v>
      </c>
      <c r="P34" s="38">
        <v>160</v>
      </c>
      <c r="Q34" s="38">
        <v>160</v>
      </c>
      <c r="R34" s="38">
        <v>68</v>
      </c>
      <c r="S34" s="38">
        <v>480</v>
      </c>
      <c r="U34" s="38">
        <v>205</v>
      </c>
      <c r="V34" s="38">
        <v>204</v>
      </c>
      <c r="W34" s="38">
        <v>88</v>
      </c>
      <c r="X34" s="38">
        <v>612</v>
      </c>
    </row>
    <row r="35" spans="1:24" s="35" customFormat="1" ht="12">
      <c r="A35" s="38">
        <v>26</v>
      </c>
      <c r="B35" s="38">
        <v>24</v>
      </c>
      <c r="C35" s="38">
        <v>8</v>
      </c>
      <c r="D35" s="38">
        <v>76</v>
      </c>
      <c r="F35" s="38">
        <v>71</v>
      </c>
      <c r="G35" s="38">
        <v>72</v>
      </c>
      <c r="H35" s="38">
        <v>28</v>
      </c>
      <c r="I35" s="38">
        <v>212</v>
      </c>
      <c r="K35" s="38">
        <v>116</v>
      </c>
      <c r="L35" s="38">
        <v>116</v>
      </c>
      <c r="M35" s="38">
        <v>48</v>
      </c>
      <c r="N35" s="38">
        <v>348</v>
      </c>
      <c r="P35" s="38">
        <v>161</v>
      </c>
      <c r="Q35" s="38">
        <v>160</v>
      </c>
      <c r="R35" s="38">
        <v>68</v>
      </c>
      <c r="S35" s="38">
        <v>480</v>
      </c>
      <c r="U35" s="38">
        <v>206</v>
      </c>
      <c r="V35" s="38">
        <v>208</v>
      </c>
      <c r="W35" s="38">
        <v>88</v>
      </c>
      <c r="X35" s="38">
        <v>616</v>
      </c>
    </row>
    <row r="36" spans="1:24" s="35" customFormat="1" ht="12">
      <c r="A36" s="38">
        <v>27</v>
      </c>
      <c r="B36" s="38">
        <v>24</v>
      </c>
      <c r="C36" s="38">
        <v>8</v>
      </c>
      <c r="D36" s="38">
        <v>80</v>
      </c>
      <c r="F36" s="38">
        <v>72</v>
      </c>
      <c r="G36" s="38">
        <v>72</v>
      </c>
      <c r="H36" s="38">
        <v>28</v>
      </c>
      <c r="I36" s="38">
        <v>216</v>
      </c>
      <c r="K36" s="38">
        <v>117</v>
      </c>
      <c r="L36" s="38">
        <v>116</v>
      </c>
      <c r="M36" s="38">
        <v>48</v>
      </c>
      <c r="N36" s="38">
        <v>352</v>
      </c>
      <c r="P36" s="38">
        <v>162</v>
      </c>
      <c r="Q36" s="38">
        <v>160</v>
      </c>
      <c r="R36" s="38">
        <v>68</v>
      </c>
      <c r="S36" s="38">
        <v>484</v>
      </c>
      <c r="U36" s="38">
        <v>207</v>
      </c>
      <c r="V36" s="38">
        <v>208</v>
      </c>
      <c r="W36" s="38">
        <v>88</v>
      </c>
      <c r="X36" s="38">
        <v>620</v>
      </c>
    </row>
    <row r="37" spans="1:24" s="35" customFormat="1" ht="12">
      <c r="A37" s="38">
        <v>28</v>
      </c>
      <c r="B37" s="38">
        <v>28</v>
      </c>
      <c r="C37" s="38">
        <v>12</v>
      </c>
      <c r="D37" s="38">
        <v>84</v>
      </c>
      <c r="F37" s="38">
        <v>73</v>
      </c>
      <c r="G37" s="38">
        <v>72</v>
      </c>
      <c r="H37" s="38">
        <v>28</v>
      </c>
      <c r="I37" s="38">
        <v>220</v>
      </c>
      <c r="K37" s="38">
        <v>118</v>
      </c>
      <c r="L37" s="38">
        <v>116</v>
      </c>
      <c r="M37" s="38">
        <v>48</v>
      </c>
      <c r="N37" s="38">
        <v>352</v>
      </c>
      <c r="P37" s="38">
        <v>163</v>
      </c>
      <c r="Q37" s="38">
        <v>164</v>
      </c>
      <c r="R37" s="38">
        <v>68</v>
      </c>
      <c r="S37" s="38">
        <v>488</v>
      </c>
      <c r="U37" s="38">
        <v>208</v>
      </c>
      <c r="V37" s="38">
        <v>208</v>
      </c>
      <c r="W37" s="38">
        <v>88</v>
      </c>
      <c r="X37" s="38">
        <v>624</v>
      </c>
    </row>
    <row r="38" spans="1:24" s="35" customFormat="1" ht="12">
      <c r="A38" s="38">
        <v>29</v>
      </c>
      <c r="B38" s="38">
        <v>28</v>
      </c>
      <c r="C38" s="38">
        <v>12</v>
      </c>
      <c r="D38" s="38">
        <v>88</v>
      </c>
      <c r="F38" s="38">
        <v>74</v>
      </c>
      <c r="G38" s="38">
        <v>72</v>
      </c>
      <c r="H38" s="38">
        <v>28</v>
      </c>
      <c r="I38" s="38">
        <v>220</v>
      </c>
      <c r="K38" s="38">
        <v>119</v>
      </c>
      <c r="L38" s="38">
        <v>120</v>
      </c>
      <c r="M38" s="38">
        <v>48</v>
      </c>
      <c r="N38" s="38">
        <v>356</v>
      </c>
      <c r="P38" s="38">
        <v>164</v>
      </c>
      <c r="Q38" s="38">
        <v>164</v>
      </c>
      <c r="R38" s="38">
        <v>68</v>
      </c>
      <c r="S38" s="38">
        <v>492</v>
      </c>
      <c r="U38" s="38">
        <v>209</v>
      </c>
      <c r="V38" s="38">
        <v>208</v>
      </c>
      <c r="W38" s="38">
        <v>88</v>
      </c>
      <c r="X38" s="38">
        <v>624</v>
      </c>
    </row>
    <row r="39" spans="1:24" s="35" customFormat="1" ht="12">
      <c r="A39" s="38">
        <v>30</v>
      </c>
      <c r="B39" s="38">
        <v>28</v>
      </c>
      <c r="C39" s="38">
        <v>12</v>
      </c>
      <c r="D39" s="38">
        <v>88</v>
      </c>
      <c r="F39" s="38">
        <v>75</v>
      </c>
      <c r="G39" s="38">
        <v>76</v>
      </c>
      <c r="H39" s="38">
        <v>32</v>
      </c>
      <c r="I39" s="38">
        <v>224</v>
      </c>
      <c r="K39" s="38">
        <v>120</v>
      </c>
      <c r="L39" s="38">
        <v>120</v>
      </c>
      <c r="M39" s="38">
        <v>48</v>
      </c>
      <c r="N39" s="38">
        <v>360</v>
      </c>
      <c r="P39" s="38">
        <v>165</v>
      </c>
      <c r="Q39" s="38">
        <v>164</v>
      </c>
      <c r="R39" s="38">
        <v>68</v>
      </c>
      <c r="S39" s="38">
        <v>492</v>
      </c>
      <c r="U39" s="38">
        <v>210</v>
      </c>
      <c r="V39" s="38">
        <v>212</v>
      </c>
      <c r="W39" s="38">
        <v>88</v>
      </c>
      <c r="X39" s="38">
        <v>628</v>
      </c>
    </row>
    <row r="40" spans="1:24" s="35" customFormat="1" ht="12">
      <c r="A40" s="38">
        <v>31</v>
      </c>
      <c r="B40" s="38">
        <v>28</v>
      </c>
      <c r="C40" s="38">
        <v>12</v>
      </c>
      <c r="D40" s="38">
        <v>92</v>
      </c>
      <c r="F40" s="38">
        <v>76</v>
      </c>
      <c r="G40" s="38">
        <v>76</v>
      </c>
      <c r="H40" s="38">
        <v>32</v>
      </c>
      <c r="I40" s="38">
        <v>228</v>
      </c>
      <c r="K40" s="38">
        <v>121</v>
      </c>
      <c r="L40" s="38">
        <v>120</v>
      </c>
      <c r="M40" s="38">
        <v>48</v>
      </c>
      <c r="N40" s="38">
        <v>360</v>
      </c>
      <c r="P40" s="38">
        <v>166</v>
      </c>
      <c r="Q40" s="38">
        <v>164</v>
      </c>
      <c r="R40" s="38">
        <v>68</v>
      </c>
      <c r="S40" s="38">
        <v>496</v>
      </c>
      <c r="U40" s="38">
        <v>211</v>
      </c>
      <c r="V40" s="38">
        <v>212</v>
      </c>
      <c r="W40" s="38">
        <v>88</v>
      </c>
      <c r="X40" s="38">
        <v>632</v>
      </c>
    </row>
    <row r="41" spans="1:24" s="35" customFormat="1" ht="12">
      <c r="A41" s="38">
        <v>32</v>
      </c>
      <c r="B41" s="38">
        <v>32</v>
      </c>
      <c r="C41" s="38">
        <v>12</v>
      </c>
      <c r="D41" s="38">
        <v>96</v>
      </c>
      <c r="F41" s="38">
        <v>77</v>
      </c>
      <c r="G41" s="38">
        <v>76</v>
      </c>
      <c r="H41" s="38">
        <v>32</v>
      </c>
      <c r="I41" s="38">
        <v>232</v>
      </c>
      <c r="K41" s="38">
        <v>122</v>
      </c>
      <c r="L41" s="38">
        <v>120</v>
      </c>
      <c r="M41" s="38">
        <v>52</v>
      </c>
      <c r="N41" s="38">
        <v>364</v>
      </c>
      <c r="P41" s="38">
        <v>167</v>
      </c>
      <c r="Q41" s="38">
        <v>168</v>
      </c>
      <c r="R41" s="38">
        <v>68</v>
      </c>
      <c r="S41" s="38">
        <v>500</v>
      </c>
      <c r="U41" s="38">
        <v>212</v>
      </c>
      <c r="V41" s="38">
        <v>212</v>
      </c>
      <c r="W41" s="38">
        <v>88</v>
      </c>
      <c r="X41" s="38">
        <v>636</v>
      </c>
    </row>
    <row r="42" spans="1:24" s="35" customFormat="1" ht="12">
      <c r="A42" s="38">
        <v>33</v>
      </c>
      <c r="B42" s="38">
        <v>32</v>
      </c>
      <c r="C42" s="38">
        <v>12</v>
      </c>
      <c r="D42" s="38">
        <v>100</v>
      </c>
      <c r="F42" s="38">
        <v>78</v>
      </c>
      <c r="G42" s="38">
        <v>76</v>
      </c>
      <c r="H42" s="38">
        <v>32</v>
      </c>
      <c r="I42" s="38">
        <v>232</v>
      </c>
      <c r="K42" s="38">
        <v>123</v>
      </c>
      <c r="L42" s="38">
        <v>124</v>
      </c>
      <c r="M42" s="38">
        <v>52</v>
      </c>
      <c r="N42" s="38">
        <v>368</v>
      </c>
      <c r="P42" s="38">
        <v>168</v>
      </c>
      <c r="Q42" s="38">
        <v>168</v>
      </c>
      <c r="R42" s="38">
        <v>72</v>
      </c>
      <c r="S42" s="38">
        <v>504</v>
      </c>
      <c r="U42" s="38">
        <v>213</v>
      </c>
      <c r="V42" s="38">
        <v>212</v>
      </c>
      <c r="W42" s="38">
        <v>88</v>
      </c>
      <c r="X42" s="38">
        <v>636</v>
      </c>
    </row>
    <row r="43" spans="1:24" s="35" customFormat="1" ht="12">
      <c r="A43" s="38">
        <v>34</v>
      </c>
      <c r="B43" s="38">
        <v>32</v>
      </c>
      <c r="C43" s="38">
        <v>12</v>
      </c>
      <c r="D43" s="38">
        <v>100</v>
      </c>
      <c r="F43" s="38">
        <v>79</v>
      </c>
      <c r="G43" s="38">
        <v>80</v>
      </c>
      <c r="H43" s="38">
        <v>32</v>
      </c>
      <c r="I43" s="38">
        <v>236</v>
      </c>
      <c r="K43" s="38">
        <v>124</v>
      </c>
      <c r="L43" s="38">
        <v>124</v>
      </c>
      <c r="M43" s="38">
        <v>52</v>
      </c>
      <c r="N43" s="38">
        <v>372</v>
      </c>
      <c r="P43" s="38">
        <v>169</v>
      </c>
      <c r="Q43" s="38">
        <v>168</v>
      </c>
      <c r="R43" s="38">
        <v>72</v>
      </c>
      <c r="S43" s="38">
        <v>504</v>
      </c>
      <c r="U43" s="38">
        <v>214</v>
      </c>
      <c r="V43" s="38">
        <v>216</v>
      </c>
      <c r="W43" s="38">
        <v>88</v>
      </c>
      <c r="X43" s="38">
        <v>640</v>
      </c>
    </row>
    <row r="44" spans="1:24" s="35" customFormat="1" ht="12">
      <c r="A44" s="38">
        <v>35</v>
      </c>
      <c r="B44" s="38">
        <v>32</v>
      </c>
      <c r="C44" s="38">
        <v>12</v>
      </c>
      <c r="D44" s="38">
        <v>104</v>
      </c>
      <c r="F44" s="38">
        <v>80</v>
      </c>
      <c r="G44" s="38">
        <v>80</v>
      </c>
      <c r="H44" s="38">
        <v>32</v>
      </c>
      <c r="I44" s="38">
        <v>240</v>
      </c>
      <c r="K44" s="38">
        <v>125</v>
      </c>
      <c r="L44" s="38">
        <v>124</v>
      </c>
      <c r="M44" s="38">
        <v>52</v>
      </c>
      <c r="N44" s="38">
        <v>372</v>
      </c>
      <c r="P44" s="38">
        <v>170</v>
      </c>
      <c r="Q44" s="38">
        <v>168</v>
      </c>
      <c r="R44" s="38">
        <v>72</v>
      </c>
      <c r="S44" s="38">
        <v>508</v>
      </c>
      <c r="U44" s="38">
        <v>215</v>
      </c>
      <c r="V44" s="38">
        <v>216</v>
      </c>
      <c r="W44" s="38">
        <v>92</v>
      </c>
      <c r="X44" s="38">
        <v>644</v>
      </c>
    </row>
    <row r="45" spans="1:24" s="35" customFormat="1" ht="12">
      <c r="A45" s="38">
        <v>36</v>
      </c>
      <c r="B45" s="38">
        <v>36</v>
      </c>
      <c r="C45" s="38">
        <v>12</v>
      </c>
      <c r="D45" s="38">
        <v>108</v>
      </c>
      <c r="F45" s="38">
        <v>81</v>
      </c>
      <c r="G45" s="38">
        <v>80</v>
      </c>
      <c r="H45" s="38">
        <v>32</v>
      </c>
      <c r="I45" s="38">
        <v>244</v>
      </c>
      <c r="K45" s="38">
        <v>126</v>
      </c>
      <c r="L45" s="38">
        <v>124</v>
      </c>
      <c r="M45" s="38">
        <v>52</v>
      </c>
      <c r="N45" s="38">
        <v>376</v>
      </c>
      <c r="P45" s="38">
        <v>171</v>
      </c>
      <c r="Q45" s="38">
        <v>172</v>
      </c>
      <c r="R45" s="38">
        <v>72</v>
      </c>
      <c r="S45" s="38">
        <v>512</v>
      </c>
      <c r="U45" s="38">
        <v>216</v>
      </c>
      <c r="V45" s="38">
        <v>216</v>
      </c>
      <c r="W45" s="38">
        <v>92</v>
      </c>
      <c r="X45" s="38">
        <v>648</v>
      </c>
    </row>
    <row r="46" spans="1:24" s="35" customFormat="1" ht="12">
      <c r="A46" s="38">
        <v>37</v>
      </c>
      <c r="B46" s="38">
        <v>36</v>
      </c>
      <c r="C46" s="38">
        <v>16</v>
      </c>
      <c r="D46" s="38">
        <v>112</v>
      </c>
      <c r="F46" s="38">
        <v>82</v>
      </c>
      <c r="G46" s="38">
        <v>80</v>
      </c>
      <c r="H46" s="38">
        <v>32</v>
      </c>
      <c r="I46" s="38">
        <v>244</v>
      </c>
      <c r="K46" s="38">
        <v>127</v>
      </c>
      <c r="L46" s="38">
        <v>128</v>
      </c>
      <c r="M46" s="38">
        <v>52</v>
      </c>
      <c r="N46" s="38">
        <v>380</v>
      </c>
      <c r="P46" s="38">
        <v>172</v>
      </c>
      <c r="Q46" s="38">
        <v>172</v>
      </c>
      <c r="R46" s="38">
        <v>72</v>
      </c>
      <c r="S46" s="38">
        <v>516</v>
      </c>
      <c r="U46" s="38">
        <v>217</v>
      </c>
      <c r="V46" s="38">
        <v>216</v>
      </c>
      <c r="W46" s="38">
        <v>92</v>
      </c>
      <c r="X46" s="38">
        <v>648</v>
      </c>
    </row>
    <row r="47" spans="1:24" s="35" customFormat="1" ht="12">
      <c r="A47" s="38">
        <v>38</v>
      </c>
      <c r="B47" s="38">
        <v>36</v>
      </c>
      <c r="C47" s="38">
        <v>16</v>
      </c>
      <c r="D47" s="38">
        <v>112</v>
      </c>
      <c r="F47" s="38">
        <v>83</v>
      </c>
      <c r="G47" s="38">
        <v>84</v>
      </c>
      <c r="H47" s="38">
        <v>32</v>
      </c>
      <c r="I47" s="38">
        <v>248</v>
      </c>
      <c r="K47" s="38">
        <v>128</v>
      </c>
      <c r="L47" s="38">
        <v>128</v>
      </c>
      <c r="M47" s="38">
        <v>52</v>
      </c>
      <c r="N47" s="38">
        <v>384</v>
      </c>
      <c r="P47" s="38">
        <v>173</v>
      </c>
      <c r="Q47" s="38">
        <v>172</v>
      </c>
      <c r="R47" s="38">
        <v>72</v>
      </c>
      <c r="S47" s="38">
        <v>516</v>
      </c>
      <c r="U47" s="38">
        <v>218</v>
      </c>
      <c r="V47" s="38">
        <v>220</v>
      </c>
      <c r="W47" s="38">
        <v>92</v>
      </c>
      <c r="X47" s="38">
        <v>652</v>
      </c>
    </row>
    <row r="48" spans="1:24" s="35" customFormat="1" ht="12">
      <c r="A48" s="38">
        <v>39</v>
      </c>
      <c r="B48" s="38">
        <v>36</v>
      </c>
      <c r="C48" s="38">
        <v>16</v>
      </c>
      <c r="D48" s="38">
        <v>116</v>
      </c>
      <c r="F48" s="38">
        <v>84</v>
      </c>
      <c r="G48" s="38">
        <v>84</v>
      </c>
      <c r="H48" s="38">
        <v>36</v>
      </c>
      <c r="I48" s="38">
        <v>252</v>
      </c>
      <c r="K48" s="38">
        <v>129</v>
      </c>
      <c r="L48" s="38">
        <v>128</v>
      </c>
      <c r="M48" s="38">
        <v>52</v>
      </c>
      <c r="N48" s="38">
        <v>384</v>
      </c>
      <c r="P48" s="38">
        <v>174</v>
      </c>
      <c r="Q48" s="38">
        <v>176</v>
      </c>
      <c r="R48" s="38">
        <v>72</v>
      </c>
      <c r="S48" s="38">
        <v>520</v>
      </c>
      <c r="U48" s="38">
        <v>219</v>
      </c>
      <c r="V48" s="38">
        <v>220</v>
      </c>
      <c r="W48" s="38">
        <v>92</v>
      </c>
      <c r="X48" s="38">
        <v>656</v>
      </c>
    </row>
    <row r="49" spans="1:24" s="35" customFormat="1" ht="12">
      <c r="A49" s="38">
        <v>40</v>
      </c>
      <c r="B49" s="38">
        <v>40</v>
      </c>
      <c r="C49" s="38">
        <v>16</v>
      </c>
      <c r="D49" s="38">
        <v>120</v>
      </c>
      <c r="F49" s="38">
        <v>85</v>
      </c>
      <c r="G49" s="38">
        <v>84</v>
      </c>
      <c r="H49" s="38">
        <v>36</v>
      </c>
      <c r="I49" s="38">
        <v>256</v>
      </c>
      <c r="K49" s="38">
        <v>130</v>
      </c>
      <c r="L49" s="38">
        <v>128</v>
      </c>
      <c r="M49" s="38">
        <v>52</v>
      </c>
      <c r="N49" s="38">
        <v>388</v>
      </c>
      <c r="P49" s="38">
        <v>175</v>
      </c>
      <c r="Q49" s="38">
        <v>176</v>
      </c>
      <c r="R49" s="38">
        <v>72</v>
      </c>
      <c r="S49" s="38">
        <v>524</v>
      </c>
      <c r="U49" s="38">
        <v>220</v>
      </c>
      <c r="V49" s="38">
        <v>220</v>
      </c>
      <c r="W49" s="38">
        <v>92</v>
      </c>
      <c r="X49" s="38">
        <v>660</v>
      </c>
    </row>
    <row r="50" spans="1:24" s="35" customFormat="1" ht="12">
      <c r="A50" s="38">
        <v>41</v>
      </c>
      <c r="B50" s="38">
        <v>40</v>
      </c>
      <c r="C50" s="38">
        <v>16</v>
      </c>
      <c r="D50" s="38">
        <v>124</v>
      </c>
      <c r="F50" s="38">
        <v>86</v>
      </c>
      <c r="G50" s="38">
        <v>84</v>
      </c>
      <c r="H50" s="38">
        <v>36</v>
      </c>
      <c r="I50" s="38">
        <v>256</v>
      </c>
      <c r="K50" s="38">
        <v>131</v>
      </c>
      <c r="L50" s="38">
        <v>132</v>
      </c>
      <c r="M50" s="38">
        <v>56</v>
      </c>
      <c r="N50" s="38">
        <v>392</v>
      </c>
      <c r="P50" s="38">
        <v>176</v>
      </c>
      <c r="Q50" s="38">
        <v>176</v>
      </c>
      <c r="R50" s="38">
        <v>72</v>
      </c>
      <c r="S50" s="38">
        <v>528</v>
      </c>
      <c r="U50" s="38">
        <v>221</v>
      </c>
      <c r="V50" s="38">
        <v>220</v>
      </c>
      <c r="W50" s="38">
        <v>92</v>
      </c>
      <c r="X50" s="38">
        <v>660</v>
      </c>
    </row>
    <row r="51" spans="1:24" s="35" customFormat="1" ht="12">
      <c r="A51" s="38">
        <v>42</v>
      </c>
      <c r="B51" s="38">
        <v>40</v>
      </c>
      <c r="C51" s="38">
        <v>16</v>
      </c>
      <c r="D51" s="38">
        <v>124</v>
      </c>
      <c r="F51" s="38">
        <v>87</v>
      </c>
      <c r="G51" s="38">
        <v>88</v>
      </c>
      <c r="H51" s="38">
        <v>36</v>
      </c>
      <c r="I51" s="38">
        <v>260</v>
      </c>
      <c r="K51" s="38">
        <v>132</v>
      </c>
      <c r="L51" s="38">
        <v>132</v>
      </c>
      <c r="M51" s="38">
        <v>56</v>
      </c>
      <c r="N51" s="38">
        <v>396</v>
      </c>
      <c r="P51" s="38">
        <v>177</v>
      </c>
      <c r="Q51" s="38">
        <v>176</v>
      </c>
      <c r="R51" s="38">
        <v>76</v>
      </c>
      <c r="S51" s="38">
        <v>528</v>
      </c>
      <c r="U51" s="38">
        <v>222</v>
      </c>
      <c r="V51" s="38">
        <v>224</v>
      </c>
      <c r="W51" s="38">
        <v>92</v>
      </c>
      <c r="X51" s="38">
        <v>664</v>
      </c>
    </row>
    <row r="52" spans="1:24" s="35" customFormat="1" ht="12">
      <c r="A52" s="38">
        <v>43</v>
      </c>
      <c r="B52" s="38">
        <v>40</v>
      </c>
      <c r="C52" s="38">
        <v>16</v>
      </c>
      <c r="D52" s="38">
        <v>128</v>
      </c>
      <c r="F52" s="38">
        <v>88</v>
      </c>
      <c r="G52" s="38">
        <v>88</v>
      </c>
      <c r="H52" s="38">
        <v>36</v>
      </c>
      <c r="I52" s="38">
        <v>264</v>
      </c>
      <c r="K52" s="38">
        <v>133</v>
      </c>
      <c r="L52" s="38">
        <v>132</v>
      </c>
      <c r="M52" s="38">
        <v>56</v>
      </c>
      <c r="N52" s="38">
        <v>396</v>
      </c>
      <c r="P52" s="38">
        <v>178</v>
      </c>
      <c r="Q52" s="38">
        <v>180</v>
      </c>
      <c r="R52" s="38">
        <v>76</v>
      </c>
      <c r="S52" s="38">
        <v>532</v>
      </c>
      <c r="U52" s="38">
        <v>223</v>
      </c>
      <c r="V52" s="38">
        <v>224</v>
      </c>
      <c r="W52" s="38">
        <v>92</v>
      </c>
      <c r="X52" s="38">
        <v>668</v>
      </c>
    </row>
    <row r="53" spans="1:24" s="35" customFormat="1" ht="12">
      <c r="A53" s="38">
        <v>44</v>
      </c>
      <c r="B53" s="38">
        <v>44</v>
      </c>
      <c r="C53" s="38">
        <v>16</v>
      </c>
      <c r="D53" s="38">
        <v>132</v>
      </c>
      <c r="F53" s="38">
        <v>89</v>
      </c>
      <c r="G53" s="38">
        <v>88</v>
      </c>
      <c r="H53" s="38">
        <v>36</v>
      </c>
      <c r="I53" s="38">
        <v>268</v>
      </c>
      <c r="K53" s="38">
        <v>134</v>
      </c>
      <c r="L53" s="38">
        <v>132</v>
      </c>
      <c r="M53" s="38">
        <v>56</v>
      </c>
      <c r="N53" s="38">
        <v>400</v>
      </c>
      <c r="P53" s="38">
        <v>179</v>
      </c>
      <c r="Q53" s="38">
        <v>180</v>
      </c>
      <c r="R53" s="38">
        <v>76</v>
      </c>
      <c r="S53" s="38">
        <v>536</v>
      </c>
      <c r="U53" s="38">
        <v>224</v>
      </c>
      <c r="V53" s="38">
        <v>224</v>
      </c>
      <c r="W53" s="38">
        <v>96</v>
      </c>
      <c r="X53" s="38">
        <v>672</v>
      </c>
    </row>
    <row r="54" spans="1:24" s="35" customFormat="1" ht="12">
      <c r="A54" s="40">
        <v>45</v>
      </c>
      <c r="B54" s="40">
        <v>44</v>
      </c>
      <c r="C54" s="40">
        <v>16</v>
      </c>
      <c r="D54" s="40">
        <v>136</v>
      </c>
      <c r="F54" s="40">
        <v>90</v>
      </c>
      <c r="G54" s="40" t="s">
        <v>62</v>
      </c>
      <c r="H54" s="40">
        <v>36</v>
      </c>
      <c r="I54" s="40">
        <v>268</v>
      </c>
      <c r="K54" s="40">
        <v>135</v>
      </c>
      <c r="L54" s="40">
        <v>136</v>
      </c>
      <c r="M54" s="40">
        <v>56</v>
      </c>
      <c r="N54" s="40">
        <v>404</v>
      </c>
      <c r="P54" s="40">
        <v>180</v>
      </c>
      <c r="Q54" s="40">
        <v>180</v>
      </c>
      <c r="R54" s="40">
        <v>76</v>
      </c>
      <c r="S54" s="40">
        <v>540</v>
      </c>
      <c r="U54" s="40">
        <v>225</v>
      </c>
      <c r="V54" s="40">
        <v>224</v>
      </c>
      <c r="W54" s="40">
        <v>96</v>
      </c>
      <c r="X54" s="40">
        <v>672</v>
      </c>
    </row>
  </sheetData>
  <sheetProtection password="DE27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 Antwerpen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Biesmans</dc:creator>
  <cp:keywords/>
  <dc:description/>
  <cp:lastModifiedBy>Sofie Heyrman</cp:lastModifiedBy>
  <cp:lastPrinted>2006-11-15T11:59:30Z</cp:lastPrinted>
  <dcterms:created xsi:type="dcterms:W3CDTF">1998-09-24T14:19:17Z</dcterms:created>
  <dcterms:modified xsi:type="dcterms:W3CDTF">2017-07-20T10:54:51Z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